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ห้องสมุดสีเขียว26มิย(Fกิ๊ก)\งานห้องสมุดสีเขียว26มิย\เอกสารประกอบพี่นิต\"/>
    </mc:Choice>
  </mc:AlternateContent>
  <bookViews>
    <workbookView xWindow="0" yWindow="0" windowWidth="28800" windowHeight="12330"/>
  </bookViews>
  <sheets>
    <sheet name="รวบรวมสรุปทั้งหมด" sheetId="1" r:id="rId1"/>
    <sheet name="สำนักงานผู้อำนวยการ" sheetId="2" r:id="rId2"/>
    <sheet name="พัฒนาทรัพยากรฯ" sheetId="3" r:id="rId3"/>
    <sheet name="วิเคราะห์ฯ" sheetId="4" r:id="rId4"/>
    <sheet name="โสตทัศนศึกษา" sheetId="5" r:id="rId5"/>
    <sheet name="บริการฯ" sheetId="6" r:id="rId6"/>
    <sheet name="เอกสารฯ" sheetId="7" r:id="rId7"/>
    <sheet name="เทคโนฯ" sheetId="8" r:id="rId8"/>
    <sheet name="เครื่องให้บริการ " sheetId="9" r:id="rId9"/>
  </sheets>
  <calcPr calcId="162913"/>
</workbook>
</file>

<file path=xl/calcChain.xml><?xml version="1.0" encoding="utf-8"?>
<calcChain xmlns="http://schemas.openxmlformats.org/spreadsheetml/2006/main">
  <c r="F40" i="9" l="1"/>
  <c r="F39" i="9"/>
  <c r="F20" i="8"/>
  <c r="F19" i="8"/>
  <c r="F18" i="8"/>
  <c r="F14" i="7"/>
  <c r="F13" i="7"/>
  <c r="F12" i="7"/>
  <c r="F25" i="6"/>
  <c r="F24" i="6"/>
  <c r="F23" i="6"/>
  <c r="F22" i="6"/>
  <c r="F17" i="5"/>
  <c r="F16" i="5"/>
  <c r="F15" i="5"/>
  <c r="F17" i="4"/>
  <c r="F16" i="4"/>
  <c r="F15" i="4"/>
  <c r="F18" i="3"/>
  <c r="F17" i="3"/>
  <c r="F16" i="3"/>
  <c r="F15" i="3"/>
  <c r="F23" i="2"/>
  <c r="F22" i="2"/>
  <c r="F21" i="2"/>
  <c r="K7" i="1"/>
  <c r="G7" i="1"/>
  <c r="L6" i="1"/>
  <c r="H6" i="1"/>
  <c r="M5" i="1"/>
  <c r="I5" i="1"/>
  <c r="J7" i="1"/>
  <c r="M7" i="1"/>
  <c r="I7" i="1"/>
  <c r="J6" i="1"/>
  <c r="F6" i="1"/>
  <c r="K5" i="1"/>
  <c r="G5" i="1"/>
  <c r="L4" i="1"/>
  <c r="H4" i="1"/>
  <c r="J4" i="1"/>
  <c r="F4" i="1"/>
  <c r="K6" i="1"/>
  <c r="L5" i="1"/>
  <c r="M4" i="1"/>
  <c r="L7" i="1"/>
  <c r="H7" i="1"/>
  <c r="M6" i="1"/>
  <c r="I6" i="1"/>
  <c r="J5" i="1"/>
  <c r="F5" i="1"/>
  <c r="K4" i="1"/>
  <c r="G4" i="1"/>
  <c r="F7" i="1"/>
  <c r="G6" i="1"/>
  <c r="H5" i="1"/>
  <c r="I4" i="1"/>
  <c r="N7" i="1" l="1"/>
  <c r="N5" i="1"/>
  <c r="N4" i="1"/>
  <c r="N6" i="1"/>
</calcChain>
</file>

<file path=xl/sharedStrings.xml><?xml version="1.0" encoding="utf-8"?>
<sst xmlns="http://schemas.openxmlformats.org/spreadsheetml/2006/main" count="471" uniqueCount="213">
  <si>
    <t>สถิติตรวจสอบซ่อมบำรุงเครื่องคอมพิวเตอร์ 64-65</t>
  </si>
  <si>
    <t>รายการ สถิติตรวจสอบซ่อมบำรุงเครื่องคอมพิวเตอร์ 64-65</t>
  </si>
  <si>
    <t>หน่วยงาน / ฝ่าย</t>
  </si>
  <si>
    <t>สำนักงานฯ</t>
  </si>
  <si>
    <t>พัฒนาทรัพยากรณฯ</t>
  </si>
  <si>
    <t>วิเคราะห์ฯ</t>
  </si>
  <si>
    <t>โสตทัศนศึกษา</t>
  </si>
  <si>
    <t>บริการฯ</t>
  </si>
  <si>
    <t>เอกสารฯ</t>
  </si>
  <si>
    <t>เทคโนฯ</t>
  </si>
  <si>
    <t>เครื่องให้บริการ</t>
  </si>
  <si>
    <t>รวมทั้งหมด</t>
  </si>
  <si>
    <t>รวบรวม</t>
  </si>
  <si>
    <t>บำรุงรักษาฯ ประจำปี (เป่าฝุ่น ทำความสะอาดเครื่อง)</t>
  </si>
  <si>
    <t>/ ครั้ง</t>
  </si>
  <si>
    <t>บำรุุงรักษาฯ ทั่วไป (อัพเดท โปรแกรมต่างๆ,เชื่อมต่ออุปกรณ๋ต่อพ่วง เช่น ปริ้นส์เตอร์)</t>
  </si>
  <si>
    <t>ซ่อมบำรุง (กรณีเครื่องทำงานผิดปกติ ,อุปกรณ์ต่อพ่วงเสีย เช่น สำรองไฟเสีย)</t>
  </si>
  <si>
    <t>Network มีปัญหาการเชื่อมต่อ</t>
  </si>
  <si>
    <t>หน่วยงาน</t>
  </si>
  <si>
    <t>ประจำปี 2564-2565</t>
  </si>
  <si>
    <t>สำนักงานผู้อำนวยการ</t>
  </si>
  <si>
    <t xml:space="preserve">ประจำเดือน </t>
  </si>
  <si>
    <t>ลำดับที่</t>
  </si>
  <si>
    <t>ผู้ใช้</t>
  </si>
  <si>
    <t>เลขครุภัณฑ์</t>
  </si>
  <si>
    <t>ชื่อเครื่อง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</si>
  <si>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</si>
  <si>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</si>
  <si>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</si>
  <si>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</si>
  <si>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</si>
  <si>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</si>
  <si>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</si>
  <si>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</si>
  <si>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</si>
  <si>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</si>
  <si>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</si>
  <si>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</si>
  <si>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เหมรัศมิ์ วชิรหัตถพงศ์</t>
  </si>
  <si>
    <t>อรัญญา บำเพ็ญแพทย์</t>
  </si>
  <si>
    <t>Plan</t>
  </si>
  <si>
    <t>กมลเนตร รัตนอัมพรโสภณ</t>
  </si>
  <si>
    <t>6415003010000681</t>
  </si>
  <si>
    <t>Kamonate</t>
  </si>
  <si>
    <t>สมหมาย ลิ้มปิติพานิชย์</t>
  </si>
  <si>
    <t>Quality</t>
  </si>
  <si>
    <t>รัชนี เจริญวารี</t>
  </si>
  <si>
    <t>Account</t>
  </si>
  <si>
    <t>รสสุคนธ์ บุญมาก</t>
  </si>
  <si>
    <t>Rossukon</t>
  </si>
  <si>
    <t>สุชาภา โชติวีระวุฒิกุล</t>
  </si>
  <si>
    <t>เครื่องเช่า</t>
  </si>
  <si>
    <t>All-3030</t>
  </si>
  <si>
    <t>อัญชสา ขำอยู่​</t>
  </si>
  <si>
    <t>Aunchasa</t>
  </si>
  <si>
    <t>ร้านค้า mini</t>
  </si>
  <si>
    <t>Techno-Demo63-2</t>
  </si>
  <si>
    <t>Cafe</t>
  </si>
  <si>
    <t>ห้องประชุม 707</t>
  </si>
  <si>
    <t>ชมพูนุช นาคสุริวงษ์</t>
  </si>
  <si>
    <t>CAFE34</t>
  </si>
  <si>
    <t>พินิจ หงษ์ศิริมงคล</t>
  </si>
  <si>
    <t>LIB_CAR</t>
  </si>
  <si>
    <t>ธนกรณ์ จินดารักษ์</t>
  </si>
  <si>
    <t>Thanakorn</t>
  </si>
  <si>
    <t>ฝ่ายพัฒนาทรัพยากรสารสนเทศ</t>
  </si>
  <si>
    <t>นิตยา ปานเพชร</t>
  </si>
  <si>
    <t>Acq_Nittaya</t>
  </si>
  <si>
    <t>เกษร จันทร</t>
  </si>
  <si>
    <t>Acq_Kasorn</t>
  </si>
  <si>
    <t>สิริกร งามสำเร็จ</t>
  </si>
  <si>
    <t>Acq_Sirogorn</t>
  </si>
  <si>
    <t>ธัญลักษณ์ ธนประสิทธิ์พัฒนา</t>
  </si>
  <si>
    <t>Thunyaluck</t>
  </si>
  <si>
    <t>สุนันท์ วิหครัตน์</t>
  </si>
  <si>
    <t>Acq_Sunun</t>
  </si>
  <si>
    <t>สุกานดา ปลื้มจิตต์</t>
  </si>
  <si>
    <t>Sukanda</t>
  </si>
  <si>
    <t>ตุลญา รวิชญานนท์</t>
  </si>
  <si>
    <t>Acq_Nisit</t>
  </si>
  <si>
    <t>จิตติมา พลิคามินทร์</t>
  </si>
  <si>
    <t>Acq_Jitima</t>
  </si>
  <si>
    <t>*สำรองไฟที่ Switch ชำรุด</t>
  </si>
  <si>
    <t>ฝ่ายวิเคราะห์ทรัพยากรสารสนเทศ</t>
  </si>
  <si>
    <t>รัศมี ปานดิษฐ์</t>
  </si>
  <si>
    <t>Cat_Russamee</t>
  </si>
  <si>
    <t>วัชรีย์พร คุณสนอง</t>
  </si>
  <si>
    <t>Cat_Watchareeporn</t>
  </si>
  <si>
    <t>ชัยยศ ปานเพชร</t>
  </si>
  <si>
    <t>5911500301000011</t>
  </si>
  <si>
    <t>Cat-Chaiyod</t>
  </si>
  <si>
    <t>อรทัย นาสวน</t>
  </si>
  <si>
    <t>Cat-Orathai</t>
  </si>
  <si>
    <t>ประภาศรี เสือหลง</t>
  </si>
  <si>
    <t>Cat_Parapasri</t>
  </si>
  <si>
    <t>ภาคภูมิ มาตรทอง</t>
  </si>
  <si>
    <t>Cat_Parkpoom</t>
  </si>
  <si>
    <t>นิสิต1</t>
  </si>
  <si>
    <t>Cat_Nisit1</t>
  </si>
  <si>
    <t>นิสิต 2</t>
  </si>
  <si>
    <t>Cat_Nisit2</t>
  </si>
  <si>
    <t>ฝ่ายโสตทัศนศึกษา</t>
  </si>
  <si>
    <t>ปวเรศ</t>
  </si>
  <si>
    <t>PC-StudioFL6</t>
  </si>
  <si>
    <t>บริการ Internet</t>
  </si>
  <si>
    <t>ServerCafe</t>
  </si>
  <si>
    <t>เคาน์เตอร์ ยืม-คืน</t>
  </si>
  <si>
    <t>CirstrF6</t>
  </si>
  <si>
    <t>av-nuch</t>
  </si>
  <si>
    <t>กุญช์พิสิฎฐ์ นาคสุวรรณ</t>
  </si>
  <si>
    <t>ministudio-03</t>
  </si>
  <si>
    <t>ministudio-04</t>
  </si>
  <si>
    <t>ปวเรศ นวลแก้ว</t>
  </si>
  <si>
    <t>ministudio-02</t>
  </si>
  <si>
    <t>ministudio-01</t>
  </si>
  <si>
    <t>ฝ่ายบริการสารสนเทศ</t>
  </si>
  <si>
    <t>ตอบคำถาม</t>
  </si>
  <si>
    <t>Cir_AskF2_1</t>
  </si>
  <si>
    <t>นิสาชล กาญจนพิชิต</t>
  </si>
  <si>
    <t>Cir_Nisachon</t>
  </si>
  <si>
    <t>สุภาวดี เพชรชื่นสกุล</t>
  </si>
  <si>
    <t>Supawadee</t>
  </si>
  <si>
    <t>ฐิติชญาน์ ทวนดิลก</t>
  </si>
  <si>
    <t>Thitichaya</t>
  </si>
  <si>
    <t>อังศุรัตน์ ระยา</t>
  </si>
  <si>
    <t>Angsurat</t>
  </si>
  <si>
    <t>อุฬาริน เฉยศิริ</t>
  </si>
  <si>
    <t>Urarin</t>
  </si>
  <si>
    <t>นิสาชล กาญจนพิชิต (ห้องเจ้าหน้าที่)</t>
  </si>
  <si>
    <t>Nisachon_Room</t>
  </si>
  <si>
    <t>คืนหนังสือตู้</t>
  </si>
  <si>
    <t>Cirstr02</t>
  </si>
  <si>
    <t>วงเดือน เจริญ</t>
  </si>
  <si>
    <t>Cir_Wongduen</t>
  </si>
  <si>
    <t>เคาน์เตอร์ (เครื่องแรก)</t>
  </si>
  <si>
    <t>CirstrF2-0</t>
  </si>
  <si>
    <t>รัตยา จรสมาน</t>
  </si>
  <si>
    <t>CirstrF2-1</t>
  </si>
  <si>
    <t>วิจิตรา วิไลเลิศ</t>
  </si>
  <si>
    <t>CirstrF2-2</t>
  </si>
  <si>
    <t>นภัสนันท์ เปลี่ยนขำ</t>
  </si>
  <si>
    <t>CirstrF2-3</t>
  </si>
  <si>
    <t>เครื่องประตูปีกนก</t>
  </si>
  <si>
    <t>Desktop-A1GLS2M</t>
  </si>
  <si>
    <t>ไสว ไชยศรี</t>
  </si>
  <si>
    <t>Ser_Sawai</t>
  </si>
  <si>
    <t>ฝ่ายเอกสารวารสาร</t>
  </si>
  <si>
    <t>วนิดา ศรีนามาตย์ (เคาน์เตอร์)</t>
  </si>
  <si>
    <t>F4-Counter</t>
  </si>
  <si>
    <t>จารุวรรณ นาคสุริวงษ์</t>
  </si>
  <si>
    <t>Ser_Jaruwan</t>
  </si>
  <si>
    <t>จรัญญา ศุภวิฑิตพัฒนา</t>
  </si>
  <si>
    <t>Ser_Jaranya</t>
  </si>
  <si>
    <t>นิลุบล โรจน์สัตตรัตน์</t>
  </si>
  <si>
    <t>Ser_Nilubon</t>
  </si>
  <si>
    <t>วนิดา ศรีนามาตย์ (ห้องเจ้าหน้าที่)</t>
  </si>
  <si>
    <t>Ser_Nisit</t>
  </si>
  <si>
    <t>ฝ่ายเทคโนโลยีสารสนเทศ</t>
  </si>
  <si>
    <t>เฉลิมเกียรติ ดีสม</t>
  </si>
  <si>
    <t>Chain</t>
  </si>
  <si>
    <t>สมหญิง เจียสารัมย์</t>
  </si>
  <si>
    <t>Techno_Somying</t>
  </si>
  <si>
    <t>อ่อนศรี แสนโคก</t>
  </si>
  <si>
    <t>Chain_server</t>
  </si>
  <si>
    <t>Techno_Mod</t>
  </si>
  <si>
    <t>จักรพันธุ์ ชื่นภิรมย์</t>
  </si>
  <si>
    <t>iMac</t>
  </si>
  <si>
    <t>Techno_Jakkaphan</t>
  </si>
  <si>
    <t>เครื่องสแกน</t>
  </si>
  <si>
    <t>Tecbno_Scan</t>
  </si>
  <si>
    <t>สุชาภา</t>
  </si>
  <si>
    <t>Entrance_F1</t>
  </si>
  <si>
    <t>Techno_Mini</t>
  </si>
  <si>
    <t>นิสิต2</t>
  </si>
  <si>
    <t>Techno_Nisit2</t>
  </si>
  <si>
    <t>ห้องพระเทพฯ</t>
  </si>
  <si>
    <t>AskF2_3</t>
  </si>
  <si>
    <t>เครื่องให้บริการ Web OPAC , Present , Counter</t>
  </si>
  <si>
    <t>สถานที่ใช้งาน</t>
  </si>
  <si>
    <t>ชั้น 7</t>
  </si>
  <si>
    <t>OPAC_F7</t>
  </si>
  <si>
    <t>ชั้น 6</t>
  </si>
  <si>
    <t>OPAC_F6_1</t>
  </si>
  <si>
    <t>OPAC_F6_2</t>
  </si>
  <si>
    <t>OPAC_F6_3</t>
  </si>
  <si>
    <t>OPAC_F6_4</t>
  </si>
  <si>
    <t>ชั้น 5</t>
  </si>
  <si>
    <t>CounterF3_1</t>
  </si>
  <si>
    <t>PresentF5_1</t>
  </si>
  <si>
    <t>OPAC_F5_1</t>
  </si>
  <si>
    <t>OPAC_F5_2</t>
  </si>
  <si>
    <t>OPAC_F5_3</t>
  </si>
  <si>
    <t>ชั้น 4</t>
  </si>
  <si>
    <t>OPACF4_1</t>
  </si>
  <si>
    <t>OPACF4_2</t>
  </si>
  <si>
    <t>OPACF4_3</t>
  </si>
  <si>
    <t>PresentF4_1</t>
  </si>
  <si>
    <t>ชั้น 3</t>
  </si>
  <si>
    <t>PresentF3_1</t>
  </si>
  <si>
    <t>OPACF3_1</t>
  </si>
  <si>
    <t>OPACF3_2</t>
  </si>
  <si>
    <t>OPACF3_3</t>
  </si>
  <si>
    <t>OPACF3_4</t>
  </si>
  <si>
    <t>OPACF3_5</t>
  </si>
  <si>
    <t>ชั้น 2</t>
  </si>
  <si>
    <t>AskF2_2</t>
  </si>
  <si>
    <t>MiniTCDC2</t>
  </si>
  <si>
    <t>AskF2_4</t>
  </si>
  <si>
    <t>AskF2_5</t>
  </si>
  <si>
    <t>PresentF2_1</t>
  </si>
  <si>
    <t>PresentiPad</t>
  </si>
  <si>
    <t>AskRoomF2_2</t>
  </si>
  <si>
    <t>*กำหนดการที่วางไว้ล่วงหน้า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</si>
</sst>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b/>
      <sz val="11"/>
      <color theme="1"/>
      <name val="Arial"/>
      <scheme val="minor"/>
    </font>
    <font>
      <sz val="10"/>
      <color theme="1"/>
      <name val="Arial"/>
      <scheme val="minor"/>
    </font>
    <font>
      <b/>
      <sz val="11"/>
      <color rgb="FF000000"/>
      <name val="Roboto"/>
    </font>
    <font>
      <b/>
      <sz val="10"/>
      <color theme="1"/>
      <name val="Arial"/>
      <scheme val="minor"/>
    </font>
    <font>
      <sz val="10"/>
      <color theme="1"/>
      <name val="Arial"/>
    </font>
    <font>
      <sz val="10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5" borderId="0" xfId="0" applyFont="1" applyFill="1" applyAlignment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7" borderId="0" xfId="0" applyFont="1" applyFill="1" applyAlignment="1"/>
    <xf numFmtId="0" fontId="3" fillId="7" borderId="0" xfId="0" applyFont="1" applyFill="1"/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0" xfId="0" applyFont="1"/>
    <xf numFmtId="0" fontId="5" fillId="0" borderId="0" xfId="0" applyFont="1" applyAlignment="1"/>
    <xf numFmtId="0" fontId="5" fillId="0" borderId="0" xfId="0" applyFont="1"/>
    <xf numFmtId="0" fontId="3" fillId="0" borderId="0" xfId="0" applyFont="1" applyAlignment="1"/>
    <xf numFmtId="0" fontId="6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6" fillId="0" borderId="0" xfId="0" applyFont="1" applyAlignment="1"/>
    <xf numFmtId="0" fontId="7" fillId="8" borderId="0" xfId="0" applyFont="1" applyFill="1" applyAlignment="1"/>
    <xf numFmtId="0" fontId="3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6" fillId="0" borderId="0" xfId="0" applyFont="1"/>
    <xf numFmtId="0" fontId="3" fillId="3" borderId="0" xfId="0" applyFont="1" applyFill="1" applyAlignment="1"/>
    <xf numFmtId="0" fontId="0" fillId="0" borderId="0" xfId="0" applyFont="1" applyAlignment="1"/>
    <xf numFmtId="0" fontId="2" fillId="2" borderId="0" xfId="0" applyFont="1" applyFill="1" applyAlignment="1">
      <alignment horizontal="center" vertical="center" textRotation="90"/>
    </xf>
    <xf numFmtId="0" fontId="3" fillId="6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5" borderId="0" xfId="0" applyFont="1" applyFill="1" applyAlignment="1"/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/>
    <xf numFmtId="1" fontId="6" fillId="0" borderId="0" xfId="0" applyNumberFormat="1" applyFont="1" applyAlignment="1">
      <alignment horizontal="center"/>
    </xf>
    <xf numFmtId="1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17</xdr:row>
      <xdr:rowOff>152400</xdr:rowOff>
    </xdr:from>
    <xdr:ext cx="981075" cy="419100"/>
    <xdr:sp macro="" textlink="">
      <xdr:nvSpPr>
        <xdr:cNvPr id="3" name="Shape 3"/>
        <xdr:cNvSpPr txBox="1"/>
      </xdr:nvSpPr>
      <xdr:spPr>
        <a:xfrm>
          <a:off x="2235025" y="990075"/>
          <a:ext cx="960600" cy="4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12</xdr:row>
      <xdr:rowOff>152400</xdr:rowOff>
    </xdr:from>
    <xdr:ext cx="981075" cy="419100"/>
    <xdr:sp macro="" textlink="">
      <xdr:nvSpPr>
        <xdr:cNvPr id="3" name="Shape 3"/>
        <xdr:cNvSpPr txBox="1"/>
      </xdr:nvSpPr>
      <xdr:spPr>
        <a:xfrm>
          <a:off x="2235025" y="990075"/>
          <a:ext cx="960600" cy="4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12</xdr:row>
      <xdr:rowOff>152400</xdr:rowOff>
    </xdr:from>
    <xdr:ext cx="981075" cy="419100"/>
    <xdr:sp macro="" textlink="">
      <xdr:nvSpPr>
        <xdr:cNvPr id="3" name="Shape 3"/>
        <xdr:cNvSpPr txBox="1"/>
      </xdr:nvSpPr>
      <xdr:spPr>
        <a:xfrm>
          <a:off x="2235025" y="990075"/>
          <a:ext cx="960600" cy="4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12</xdr:row>
      <xdr:rowOff>152400</xdr:rowOff>
    </xdr:from>
    <xdr:ext cx="981075" cy="419100"/>
    <xdr:sp macro="" textlink="">
      <xdr:nvSpPr>
        <xdr:cNvPr id="3" name="Shape 3"/>
        <xdr:cNvSpPr txBox="1"/>
      </xdr:nvSpPr>
      <xdr:spPr>
        <a:xfrm>
          <a:off x="2235025" y="990075"/>
          <a:ext cx="960600" cy="4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18</xdr:row>
      <xdr:rowOff>152400</xdr:rowOff>
    </xdr:from>
    <xdr:ext cx="981075" cy="419100"/>
    <xdr:sp macro="" textlink="">
      <xdr:nvSpPr>
        <xdr:cNvPr id="3" name="Shape 3"/>
        <xdr:cNvSpPr txBox="1"/>
      </xdr:nvSpPr>
      <xdr:spPr>
        <a:xfrm>
          <a:off x="2235025" y="990075"/>
          <a:ext cx="960600" cy="4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9</xdr:row>
      <xdr:rowOff>152400</xdr:rowOff>
    </xdr:from>
    <xdr:ext cx="981075" cy="419100"/>
    <xdr:sp macro="" textlink="">
      <xdr:nvSpPr>
        <xdr:cNvPr id="3" name="Shape 3"/>
        <xdr:cNvSpPr txBox="1"/>
      </xdr:nvSpPr>
      <xdr:spPr>
        <a:xfrm>
          <a:off x="2235025" y="990075"/>
          <a:ext cx="960600" cy="4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15</xdr:row>
      <xdr:rowOff>152400</xdr:rowOff>
    </xdr:from>
    <xdr:ext cx="981075" cy="419100"/>
    <xdr:sp macro="" textlink="">
      <xdr:nvSpPr>
        <xdr:cNvPr id="3" name="Shape 3"/>
        <xdr:cNvSpPr txBox="1"/>
      </xdr:nvSpPr>
      <xdr:spPr>
        <a:xfrm>
          <a:off x="2235025" y="990075"/>
          <a:ext cx="960600" cy="4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7"/>
  <sheetViews>
    <sheetView tabSelected="1" workbookViewId="0">
      <selection sqref="A1:O1"/>
    </sheetView>
  </sheetViews>
  <sheetFormatPr defaultColWidth="12.5703125" defaultRowHeight="15.75" customHeight="1"/>
  <cols>
    <col min="1" max="1" width="5.5703125" customWidth="1"/>
    <col min="5" max="5" width="19.42578125" customWidth="1"/>
    <col min="6" max="6" width="14" customWidth="1"/>
    <col min="7" max="7" width="19.28515625" customWidth="1"/>
    <col min="8" max="8" width="9" customWidth="1"/>
    <col min="10" max="10" width="7.42578125" customWidth="1"/>
    <col min="11" max="11" width="8.140625" customWidth="1"/>
    <col min="12" max="12" width="7.42578125" customWidth="1"/>
  </cols>
  <sheetData>
    <row r="1" spans="1:16" ht="15.75" customHeight="1">
      <c r="A1" s="4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"/>
    </row>
    <row r="2" spans="1:16" ht="15.75" customHeight="1">
      <c r="B2" s="45" t="s">
        <v>1</v>
      </c>
      <c r="C2" s="41"/>
      <c r="D2" s="41"/>
      <c r="E2" s="41"/>
      <c r="F2" s="46" t="s">
        <v>2</v>
      </c>
      <c r="G2" s="41"/>
      <c r="H2" s="41"/>
      <c r="I2" s="41"/>
      <c r="J2" s="41"/>
      <c r="K2" s="41"/>
      <c r="L2" s="41"/>
      <c r="M2" s="41"/>
    </row>
    <row r="3" spans="1:16">
      <c r="B3" s="41"/>
      <c r="C3" s="41"/>
      <c r="D3" s="41"/>
      <c r="E3" s="41"/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2" t="s">
        <v>11</v>
      </c>
    </row>
    <row r="4" spans="1:16">
      <c r="A4" s="42" t="s">
        <v>12</v>
      </c>
      <c r="B4" s="40" t="s">
        <v>13</v>
      </c>
      <c r="C4" s="41"/>
      <c r="D4" s="41"/>
      <c r="E4" s="41"/>
      <c r="F4" s="5">
        <f ca="1">IFERROR(__xludf.DUMMYFUNCTION("IMPORTRANGE(""https://docs.google.com/spreadsheets/d/1hl7TZ3cIW4EfjoLyu6Nme0nahAYFYGATVMm2N_0GO_4/edit#gid=0"",""สำนักงานผู้อำนวยการ!f21"")"),14)</f>
        <v>14</v>
      </c>
      <c r="G4" s="5">
        <f ca="1">IFERROR(__xludf.DUMMYFUNCTION("IMPORTRANGE(""https://docs.google.com/spreadsheets/d/1hl7TZ3cIW4EfjoLyu6Nme0nahAYFYGATVMm2N_0GO_4/edit#gid=373207332"",""พัฒนาทรัพยากรฯ!f15"")"),8)</f>
        <v>8</v>
      </c>
      <c r="H4" s="5">
        <f ca="1">IFERROR(__xludf.DUMMYFUNCTION("IMPORTRANGE(""https://docs.google.com/spreadsheets/d/1hl7TZ3cIW4EfjoLyu6Nme0nahAYFYGATVMm2N_0GO_4/edit#gid=373207332"",""วิเคราะห์ฯ!f15"")"),8)</f>
        <v>8</v>
      </c>
      <c r="I4" s="5">
        <f ca="1">IFERROR(__xludf.DUMMYFUNCTION("IMPORTRANGE(""https://docs.google.com/spreadsheets/d/1hl7TZ3cIW4EfjoLyu6Nme0nahAYFYGATVMm2N_0GO_4/edit#gid=1276292522"",""โสตทัศนศึกษา!f15"")"),8)</f>
        <v>8</v>
      </c>
      <c r="J4" s="5">
        <f ca="1">IFERROR(__xludf.DUMMYFUNCTION("IMPORTRANGE(""https://docs.google.com/spreadsheets/d/1hl7TZ3cIW4EfjoLyu6Nme0nahAYFYGATVMm2N_0GO_4/edit#gid=1909632227"",""บริการฯ!f22"")"),14)</f>
        <v>14</v>
      </c>
      <c r="K4" s="5">
        <f ca="1">IFERROR(__xludf.DUMMYFUNCTION("IMPORTRANGE(""https://docs.google.com/spreadsheets/d/1hl7TZ3cIW4EfjoLyu6Nme0nahAYFYGATVMm2N_0GO_4/edit#gid=384781311"",""เอกสารฯ!f12"")"),5)</f>
        <v>5</v>
      </c>
      <c r="L4" s="5">
        <f ca="1">IFERROR(__xludf.DUMMYFUNCTION("IMPORTRANGE(""https://docs.google.com/spreadsheets/d/1hl7TZ3cIW4EfjoLyu6Nme0nahAYFYGATVMm2N_0GO_4/edit#gid=2092916051"",""เทคโนฯ!f18"")"),11)</f>
        <v>11</v>
      </c>
      <c r="M4" s="5">
        <f ca="1">IFERROR(__xludf.DUMMYFUNCTION("IMPORTRANGE(""https://docs.google.com/spreadsheets/d/1hl7TZ3cIW4EfjoLyu6Nme0nahAYFYGATVMm2N_0GO_4/edit#gid=1650351881"",""เครื่องให้บริการ !f39"")"),0)</f>
        <v>0</v>
      </c>
      <c r="N4" s="5">
        <f t="shared" ref="N4:N7" ca="1" si="0">SUM(F4:M4)</f>
        <v>68</v>
      </c>
      <c r="O4" s="6" t="s">
        <v>14</v>
      </c>
    </row>
    <row r="5" spans="1:16" ht="15.75" customHeight="1">
      <c r="A5" s="41"/>
      <c r="B5" s="47" t="s">
        <v>15</v>
      </c>
      <c r="C5" s="41"/>
      <c r="D5" s="41"/>
      <c r="E5" s="41"/>
      <c r="F5" s="8">
        <f ca="1">IFERROR(__xludf.DUMMYFUNCTION("IMPORTRANGE(""https://docs.google.com/spreadsheets/d/1hl7TZ3cIW4EfjoLyu6Nme0nahAYFYGATVMm2N_0GO_4/edit#gid=0"",""สำนักงานผู้อำนวยการ!f22"")"),17)</f>
        <v>17</v>
      </c>
      <c r="G5" s="8">
        <f ca="1">IFERROR(__xludf.DUMMYFUNCTION("IMPORTRANGE(""https://docs.google.com/spreadsheets/d/1hl7TZ3cIW4EfjoLyu6Nme0nahAYFYGATVMm2N_0GO_4/edit#gid=373207332"",""พัฒนาทรัพยากรฯ!f16"")"),14)</f>
        <v>14</v>
      </c>
      <c r="H5" s="8">
        <f ca="1">IFERROR(__xludf.DUMMYFUNCTION("IMPORTRANGE(""https://docs.google.com/spreadsheets/d/1hl7TZ3cIW4EfjoLyu6Nme0nahAYFYGATVMm2N_0GO_4/edit#gid=373207332"",""วิเคราะห์ฯ!f16"")"),11)</f>
        <v>11</v>
      </c>
      <c r="I5" s="8">
        <f ca="1">IFERROR(__xludf.DUMMYFUNCTION("IMPORTRANGE(""https://docs.google.com/spreadsheets/d/1hl7TZ3cIW4EfjoLyu6Nme0nahAYFYGATVMm2N_0GO_4/edit#gid=1276292522"",""โสตทัศนศึกษา!f16"")"),6)</f>
        <v>6</v>
      </c>
      <c r="J5" s="8">
        <f ca="1">IFERROR(__xludf.DUMMYFUNCTION("IMPORTRANGE(""https://docs.google.com/spreadsheets/d/1hl7TZ3cIW4EfjoLyu6Nme0nahAYFYGATVMm2N_0GO_4/edit#gid=1909632227"",""บริการฯ!f23"")"),42)</f>
        <v>42</v>
      </c>
      <c r="K5" s="8">
        <f ca="1">IFERROR(__xludf.DUMMYFUNCTION("IMPORTRANGE(""https://docs.google.com/spreadsheets/d/1hl7TZ3cIW4EfjoLyu6Nme0nahAYFYGATVMm2N_0GO_4/edit#gid=384781311"",""เอกสารฯ!f13"")"),13)</f>
        <v>13</v>
      </c>
      <c r="L5" s="8">
        <f ca="1">IFERROR(__xludf.DUMMYFUNCTION("IMPORTRANGE(""https://docs.google.com/spreadsheets/d/1hl7TZ3cIW4EfjoLyu6Nme0nahAYFYGATVMm2N_0GO_4/edit#gid=2092916051"",""เทคโนฯ!f19"")"),14)</f>
        <v>14</v>
      </c>
      <c r="M5" s="8">
        <f ca="1">IFERROR(__xludf.DUMMYFUNCTION("IMPORTRANGE(""https://docs.google.com/spreadsheets/d/1hl7TZ3cIW4EfjoLyu6Nme0nahAYFYGATVMm2N_0GO_4/edit#gid=1650351881"",""เครื่องให้บริการ !f40"")"),29)</f>
        <v>29</v>
      </c>
      <c r="N5" s="9">
        <f t="shared" ca="1" si="0"/>
        <v>146</v>
      </c>
      <c r="O5" s="10" t="s">
        <v>14</v>
      </c>
    </row>
    <row r="6" spans="1:16" ht="15.75" customHeight="1">
      <c r="A6" s="41"/>
      <c r="B6" s="43" t="s">
        <v>16</v>
      </c>
      <c r="C6" s="41"/>
      <c r="D6" s="41"/>
      <c r="E6" s="41"/>
      <c r="F6" s="11">
        <f ca="1">IFERROR(__xludf.DUMMYFUNCTION("IMPORTRANGE(""https://docs.google.com/spreadsheets/d/1hl7TZ3cIW4EfjoLyu6Nme0nahAYFYGATVMm2N_0GO_4/edit#gid=0"",""สำนักงานผู้อำนวยการ!f23"")"),2)</f>
        <v>2</v>
      </c>
      <c r="G6" s="11">
        <f ca="1">IFERROR(__xludf.DUMMYFUNCTION("IMPORTRANGE(""https://docs.google.com/spreadsheets/d/1hl7TZ3cIW4EfjoLyu6Nme0nahAYFYGATVMm2N_0GO_4/edit#gid=373207332"",""พัฒนาทรัพยากรฯ!f17"")"),1)</f>
        <v>1</v>
      </c>
      <c r="H6" s="11">
        <f ca="1">IFERROR(__xludf.DUMMYFUNCTION("IMPORTRANGE(""https://docs.google.com/spreadsheets/d/1hl7TZ3cIW4EfjoLyu6Nme0nahAYFYGATVMm2N_0GO_4/edit#gid=373207332"",""วิเคราะห์ฯ!f17"")"),1)</f>
        <v>1</v>
      </c>
      <c r="I6" s="11">
        <f ca="1">IFERROR(__xludf.DUMMYFUNCTION("IMPORTRANGE(""https://docs.google.com/spreadsheets/d/1hl7TZ3cIW4EfjoLyu6Nme0nahAYFYGATVMm2N_0GO_4/edit#gid=1276292522"",""โสตทัศนศึกษา!f17"")"),0)</f>
        <v>0</v>
      </c>
      <c r="J6" s="11">
        <f ca="1">IFERROR(__xludf.DUMMYFUNCTION("IMPORTRANGE(""https://docs.google.com/spreadsheets/d/1hl7TZ3cIW4EfjoLyu6Nme0nahAYFYGATVMm2N_0GO_4/edit#gid=1909632227"",""บริการฯ!f24"")"),12)</f>
        <v>12</v>
      </c>
      <c r="K6" s="11">
        <f ca="1">IFERROR(__xludf.DUMMYFUNCTION("IMPORTRANGE(""https://docs.google.com/spreadsheets/d/1hl7TZ3cIW4EfjoLyu6Nme0nahAYFYGATVMm2N_0GO_4/edit#gid=384781311"",""เอกสารฯ!f14"")"),2)</f>
        <v>2</v>
      </c>
      <c r="L6" s="11">
        <f ca="1">IFERROR(__xludf.DUMMYFUNCTION("IMPORTRANGE(""https://docs.google.com/spreadsheets/d/1hl7TZ3cIW4EfjoLyu6Nme0nahAYFYGATVMm2N_0GO_4/edit#gid=2092916051"",""เทคโนฯ!f20"")"),3)</f>
        <v>3</v>
      </c>
      <c r="M6" s="11">
        <f ca="1">IFERROR(__xludf.DUMMYFUNCTION("IMPORTRANGE(""https://docs.google.com/spreadsheets/d/1hl7TZ3cIW4EfjoLyu6Nme0nahAYFYGATVMm2N_0GO_4/edit#gid=1650351881"",""เครื่องให้บริการ !f41"")"),0)</f>
        <v>0</v>
      </c>
      <c r="N6" s="12">
        <f t="shared" ca="1" si="0"/>
        <v>21</v>
      </c>
      <c r="O6" s="13" t="s">
        <v>14</v>
      </c>
    </row>
    <row r="7" spans="1:16">
      <c r="A7" s="41"/>
      <c r="B7" s="14" t="s">
        <v>17</v>
      </c>
      <c r="C7" s="15"/>
      <c r="D7" s="15"/>
      <c r="E7" s="15"/>
      <c r="F7" s="16">
        <f ca="1">IFERROR(__xludf.DUMMYFUNCTION("IMPORTRANGE(""https://docs.google.com/spreadsheets/d/1hl7TZ3cIW4EfjoLyu6Nme0nahAYFYGATVMm2N_0GO_4/edit#gid=0"",""สำนักงานผู้อำนวยการ!f24"")"),0)</f>
        <v>0</v>
      </c>
      <c r="G7" s="16">
        <f ca="1">IFERROR(__xludf.DUMMYFUNCTION("IMPORTRANGE(""https://docs.google.com/spreadsheets/d/1hl7TZ3cIW4EfjoLyu6Nme0nahAYFYGATVMm2N_0GO_4/edit#gid=373207332"",""พัฒนาทรัพยากรฯ!f18"")"),7)</f>
        <v>7</v>
      </c>
      <c r="H7" s="16">
        <f ca="1">IFERROR(__xludf.DUMMYFUNCTION("IMPORTRANGE(""https://docs.google.com/spreadsheets/d/1hl7TZ3cIW4EfjoLyu6Nme0nahAYFYGATVMm2N_0GO_4/edit#gid=373207332"",""วิเคราะห์ฯ!f18"")"),0)</f>
        <v>0</v>
      </c>
      <c r="I7" s="16">
        <f ca="1">IFERROR(__xludf.DUMMYFUNCTION("IMPORTRANGE(""https://docs.google.com/spreadsheets/d/1hl7TZ3cIW4EfjoLyu6Nme0nahAYFYGATVMm2N_0GO_4/edit#gid=1276292522"",""โสตทัศนศึกษา!f18"")"),0)</f>
        <v>0</v>
      </c>
      <c r="J7" s="16">
        <f ca="1">IFERROR(__xludf.DUMMYFUNCTION("IMPORTRANGE(""https://docs.google.com/spreadsheets/d/1hl7TZ3cIW4EfjoLyu6Nme0nahAYFYGATVMm2N_0GO_4/edit#gid=1909632227"",""บริการฯ!f25"")"),15)</f>
        <v>15</v>
      </c>
      <c r="K7" s="16">
        <f ca="1">IFERROR(__xludf.DUMMYFUNCTION("IMPORTRANGE(""https://docs.google.com/spreadsheets/d/1hl7TZ3cIW4EfjoLyu6Nme0nahAYFYGATVMm2N_0GO_4/edit#gid=384781311"",""เอกสารฯ!f15"")"),0)</f>
        <v>0</v>
      </c>
      <c r="L7" s="16">
        <f ca="1">IFERROR(__xludf.DUMMYFUNCTION("IMPORTRANGE(""https://docs.google.com/spreadsheets/d/1hl7TZ3cIW4EfjoLyu6Nme0nahAYFYGATVMm2N_0GO_4/edit#gid=2092916051"",""เทคโนฯ!f21"")"),0)</f>
        <v>0</v>
      </c>
      <c r="M7" s="16">
        <f ca="1">IFERROR(__xludf.DUMMYFUNCTION("IMPORTRANGE(""https://docs.google.com/spreadsheets/d/1hl7TZ3cIW4EfjoLyu6Nme0nahAYFYGATVMm2N_0GO_4/edit#gid=1650351881"",""เครื่องให้บริการ !f42"")"),0)</f>
        <v>0</v>
      </c>
      <c r="N7" s="17">
        <f t="shared" ca="1" si="0"/>
        <v>22</v>
      </c>
      <c r="O7" s="16" t="s">
        <v>14</v>
      </c>
    </row>
  </sheetData>
  <mergeCells count="7">
    <mergeCell ref="B4:E4"/>
    <mergeCell ref="A4:A7"/>
    <mergeCell ref="B6:E6"/>
    <mergeCell ref="A1:O1"/>
    <mergeCell ref="B2:E3"/>
    <mergeCell ref="F2:M2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Y43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6.28515625" customWidth="1"/>
    <col min="2" max="2" width="21.28515625" customWidth="1"/>
    <col min="3" max="3" width="15.85546875" customWidth="1"/>
    <col min="4" max="4" width="14.7109375" customWidth="1"/>
    <col min="5" max="6" width="4.42578125" customWidth="1"/>
    <col min="7" max="7" width="4.140625" customWidth="1"/>
    <col min="8" max="8" width="4.28515625" customWidth="1"/>
    <col min="9" max="9" width="4.42578125" customWidth="1"/>
    <col min="10" max="10" width="4.28515625" customWidth="1"/>
    <col min="11" max="11" width="4.7109375" customWidth="1"/>
    <col min="12" max="12" width="4.42578125" customWidth="1"/>
    <col min="13" max="13" width="4.140625" customWidth="1"/>
    <col min="14" max="14" width="4.28515625" customWidth="1"/>
    <col min="15" max="16" width="4.140625" customWidth="1"/>
  </cols>
  <sheetData>
    <row r="1" spans="1:25" ht="15.75" customHeight="1">
      <c r="A1" s="4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8"/>
      <c r="R1" s="18"/>
      <c r="S1" s="18"/>
      <c r="T1" s="18"/>
      <c r="U1" s="18"/>
      <c r="V1" s="18"/>
      <c r="W1" s="18"/>
      <c r="X1" s="18"/>
      <c r="Y1" s="18"/>
    </row>
    <row r="2" spans="1:25" ht="15.75" customHeight="1">
      <c r="A2" s="46" t="s">
        <v>18</v>
      </c>
      <c r="B2" s="41"/>
      <c r="C2" s="41"/>
      <c r="D2" s="41"/>
      <c r="E2" s="46" t="s">
        <v>19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8"/>
      <c r="R2" s="18"/>
      <c r="S2" s="18"/>
      <c r="T2" s="18"/>
      <c r="U2" s="18"/>
      <c r="V2" s="18"/>
      <c r="W2" s="18"/>
      <c r="X2" s="18"/>
      <c r="Y2" s="18"/>
    </row>
    <row r="3" spans="1:25" ht="15.75" customHeight="1">
      <c r="A3" s="50" t="s">
        <v>20</v>
      </c>
      <c r="B3" s="41"/>
      <c r="C3" s="41"/>
      <c r="D3" s="41"/>
      <c r="E3" s="46" t="s">
        <v>21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8"/>
      <c r="R3" s="18"/>
      <c r="S3" s="18"/>
      <c r="T3" s="18"/>
      <c r="U3" s="18"/>
      <c r="V3" s="18"/>
      <c r="W3" s="18"/>
      <c r="X3" s="18"/>
      <c r="Y3" s="18"/>
    </row>
    <row r="4" spans="1:25">
      <c r="A4" s="19" t="s">
        <v>22</v>
      </c>
      <c r="B4" s="19" t="s">
        <v>23</v>
      </c>
      <c r="C4" s="19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 t="s">
        <v>29</v>
      </c>
      <c r="I4" s="19" t="s">
        <v>30</v>
      </c>
      <c r="J4" s="19" t="s">
        <v>31</v>
      </c>
      <c r="K4" s="19" t="s">
        <v>32</v>
      </c>
      <c r="L4" s="19" t="s">
        <v>33</v>
      </c>
      <c r="M4" s="19" t="s">
        <v>34</v>
      </c>
      <c r="N4" s="19" t="s">
        <v>35</v>
      </c>
      <c r="O4" s="19" t="s">
        <v>36</v>
      </c>
      <c r="P4" s="19" t="s">
        <v>37</v>
      </c>
      <c r="Q4" s="20"/>
      <c r="R4" s="20"/>
      <c r="S4" s="20"/>
      <c r="T4" s="20"/>
      <c r="U4" s="20"/>
      <c r="V4" s="20"/>
      <c r="W4" s="20"/>
      <c r="X4" s="20"/>
      <c r="Y4" s="20"/>
    </row>
    <row r="5" spans="1:25">
      <c r="A5" s="21">
        <v>1</v>
      </c>
      <c r="B5" s="22" t="s">
        <v>38</v>
      </c>
      <c r="C5" s="22"/>
      <c r="D5" s="22"/>
      <c r="E5" s="23"/>
      <c r="F5" s="23"/>
      <c r="G5" s="24"/>
      <c r="H5" s="25">
        <v>1</v>
      </c>
      <c r="I5" s="23"/>
      <c r="J5" s="23"/>
      <c r="K5" s="23"/>
      <c r="L5" s="23"/>
      <c r="M5" s="23"/>
      <c r="N5" s="23"/>
      <c r="O5" s="23"/>
      <c r="P5" s="23"/>
    </row>
    <row r="6" spans="1:25">
      <c r="A6" s="21">
        <v>2</v>
      </c>
      <c r="B6" s="22" t="s">
        <v>39</v>
      </c>
      <c r="C6" s="26">
        <v>561500301000430</v>
      </c>
      <c r="D6" s="22" t="s">
        <v>40</v>
      </c>
      <c r="E6" s="23"/>
      <c r="F6" s="23"/>
      <c r="G6" s="27">
        <v>1</v>
      </c>
      <c r="H6" s="25">
        <v>1</v>
      </c>
      <c r="I6" s="23"/>
      <c r="J6" s="23"/>
      <c r="K6" s="27">
        <v>1</v>
      </c>
      <c r="L6" s="23"/>
      <c r="M6" s="23"/>
      <c r="N6" s="23"/>
      <c r="O6" s="28"/>
      <c r="P6" s="23"/>
    </row>
    <row r="7" spans="1:25">
      <c r="A7" s="21">
        <v>3</v>
      </c>
      <c r="B7" s="22" t="s">
        <v>41</v>
      </c>
      <c r="C7" s="22" t="s">
        <v>42</v>
      </c>
      <c r="D7" s="22" t="s">
        <v>43</v>
      </c>
      <c r="E7" s="23"/>
      <c r="F7" s="27">
        <v>1</v>
      </c>
      <c r="G7" s="24"/>
      <c r="H7" s="25">
        <v>1</v>
      </c>
      <c r="I7" s="23"/>
      <c r="J7" s="23"/>
      <c r="K7" s="23"/>
      <c r="L7" s="27">
        <v>1</v>
      </c>
      <c r="M7" s="23"/>
      <c r="N7" s="23"/>
      <c r="O7" s="23"/>
      <c r="P7" s="28"/>
    </row>
    <row r="8" spans="1:25">
      <c r="A8" s="21">
        <v>4</v>
      </c>
      <c r="B8" s="22" t="s">
        <v>44</v>
      </c>
      <c r="C8" s="26">
        <v>561500301000559</v>
      </c>
      <c r="D8" s="22" t="s">
        <v>45</v>
      </c>
      <c r="E8" s="27">
        <v>1</v>
      </c>
      <c r="F8" s="23"/>
      <c r="G8" s="24"/>
      <c r="H8" s="25">
        <v>1</v>
      </c>
      <c r="I8" s="27">
        <v>1</v>
      </c>
      <c r="K8" s="23"/>
      <c r="L8" s="23"/>
      <c r="M8" s="23"/>
      <c r="N8" s="28"/>
      <c r="O8" s="23"/>
      <c r="P8" s="23"/>
    </row>
    <row r="9" spans="1:25">
      <c r="A9" s="21">
        <v>5</v>
      </c>
      <c r="B9" s="22" t="s">
        <v>46</v>
      </c>
      <c r="C9" s="26">
        <v>561500301000431</v>
      </c>
      <c r="D9" s="22" t="s">
        <v>47</v>
      </c>
      <c r="E9" s="23"/>
      <c r="F9" s="23"/>
      <c r="G9" s="27">
        <v>1</v>
      </c>
      <c r="H9" s="25">
        <v>1</v>
      </c>
      <c r="I9" s="23"/>
      <c r="J9" s="23"/>
      <c r="K9" s="23"/>
      <c r="L9" s="29">
        <v>1</v>
      </c>
      <c r="M9" s="27">
        <v>1</v>
      </c>
      <c r="N9" s="23"/>
      <c r="O9" s="23"/>
      <c r="P9" s="23"/>
    </row>
    <row r="10" spans="1:25">
      <c r="A10" s="21">
        <v>6</v>
      </c>
      <c r="B10" s="22" t="s">
        <v>48</v>
      </c>
      <c r="C10" s="26">
        <v>561500301000520</v>
      </c>
      <c r="D10" s="22" t="s">
        <v>49</v>
      </c>
      <c r="E10" s="23"/>
      <c r="F10" s="23"/>
      <c r="G10" s="27">
        <v>1</v>
      </c>
      <c r="H10" s="25">
        <v>1</v>
      </c>
      <c r="I10" s="23"/>
      <c r="J10" s="27">
        <v>1</v>
      </c>
      <c r="K10" s="23"/>
      <c r="L10" s="23"/>
      <c r="M10" s="23"/>
      <c r="N10" s="28"/>
      <c r="O10" s="23"/>
      <c r="P10" s="23"/>
    </row>
    <row r="11" spans="1:25">
      <c r="A11" s="21">
        <v>7</v>
      </c>
      <c r="B11" s="22" t="s">
        <v>50</v>
      </c>
      <c r="C11" s="30" t="s">
        <v>51</v>
      </c>
      <c r="D11" s="22" t="s">
        <v>52</v>
      </c>
      <c r="E11" s="23"/>
      <c r="F11" s="23"/>
      <c r="G11" s="24"/>
      <c r="H11" s="25">
        <v>1</v>
      </c>
      <c r="I11" s="23"/>
      <c r="J11" s="23"/>
      <c r="K11" s="23"/>
      <c r="L11" s="23"/>
      <c r="M11" s="23"/>
      <c r="N11" s="23"/>
      <c r="O11" s="23"/>
      <c r="P11" s="23"/>
    </row>
    <row r="12" spans="1:25">
      <c r="A12" s="21">
        <v>8</v>
      </c>
      <c r="B12" s="22" t="s">
        <v>53</v>
      </c>
      <c r="C12" s="26">
        <v>611500301000224</v>
      </c>
      <c r="D12" s="22" t="s">
        <v>54</v>
      </c>
      <c r="E12" s="23"/>
      <c r="F12" s="23"/>
      <c r="G12" s="27">
        <v>1</v>
      </c>
      <c r="H12" s="25">
        <v>1</v>
      </c>
      <c r="I12" s="23"/>
      <c r="J12" s="23"/>
      <c r="K12" s="23"/>
      <c r="L12" s="27">
        <v>1</v>
      </c>
      <c r="M12" s="23"/>
      <c r="N12" s="23"/>
      <c r="O12" s="28"/>
      <c r="P12" s="23"/>
    </row>
    <row r="13" spans="1:25">
      <c r="A13" s="21">
        <v>9</v>
      </c>
      <c r="B13" s="22" t="s">
        <v>55</v>
      </c>
      <c r="C13" s="22"/>
      <c r="D13" s="22" t="s">
        <v>56</v>
      </c>
      <c r="E13" s="23"/>
      <c r="F13" s="23"/>
      <c r="G13" s="24"/>
      <c r="H13" s="25">
        <v>1</v>
      </c>
      <c r="I13" s="23"/>
      <c r="J13" s="23"/>
      <c r="K13" s="23"/>
      <c r="L13" s="23"/>
      <c r="M13" s="23"/>
      <c r="N13" s="23"/>
      <c r="O13" s="23"/>
      <c r="P13" s="23"/>
    </row>
    <row r="14" spans="1:25">
      <c r="A14" s="21">
        <v>10</v>
      </c>
      <c r="B14" s="22" t="s">
        <v>57</v>
      </c>
      <c r="C14" s="26">
        <v>591500301000007</v>
      </c>
      <c r="D14" s="22" t="s">
        <v>57</v>
      </c>
      <c r="E14" s="23"/>
      <c r="F14" s="23"/>
      <c r="G14" s="27">
        <v>1</v>
      </c>
      <c r="H14" s="25">
        <v>1</v>
      </c>
      <c r="I14" s="23"/>
      <c r="J14" s="23"/>
      <c r="K14" s="27">
        <v>1</v>
      </c>
      <c r="L14" s="23"/>
      <c r="M14" s="23"/>
      <c r="N14" s="23"/>
      <c r="O14" s="23"/>
      <c r="P14" s="23"/>
    </row>
    <row r="15" spans="1:25">
      <c r="A15" s="21">
        <v>11</v>
      </c>
      <c r="B15" s="22" t="s">
        <v>58</v>
      </c>
      <c r="C15" s="26">
        <v>561500301000521</v>
      </c>
      <c r="D15" s="22"/>
      <c r="E15" s="23"/>
      <c r="F15" s="27">
        <v>1</v>
      </c>
      <c r="G15" s="23"/>
      <c r="H15" s="25">
        <v>1</v>
      </c>
      <c r="I15" s="23"/>
      <c r="J15" s="31">
        <v>1</v>
      </c>
      <c r="K15" s="23"/>
      <c r="L15" s="29">
        <v>1</v>
      </c>
      <c r="M15" s="31">
        <v>1</v>
      </c>
      <c r="N15" s="23"/>
      <c r="O15" s="23"/>
      <c r="P15" s="28"/>
    </row>
    <row r="16" spans="1:25">
      <c r="A16" s="21">
        <v>12</v>
      </c>
      <c r="B16" s="22" t="s">
        <v>59</v>
      </c>
      <c r="C16" s="26">
        <v>621500301000118</v>
      </c>
      <c r="D16" s="22" t="s">
        <v>60</v>
      </c>
      <c r="E16" s="23"/>
      <c r="F16" s="23"/>
      <c r="G16" s="23"/>
      <c r="H16" s="25">
        <v>1</v>
      </c>
      <c r="I16" s="23"/>
      <c r="J16" s="23"/>
      <c r="K16" s="23"/>
      <c r="L16" s="23"/>
      <c r="M16" s="23"/>
      <c r="N16" s="23"/>
      <c r="O16" s="23"/>
      <c r="P16" s="23"/>
    </row>
    <row r="17" spans="1:16">
      <c r="A17" s="21">
        <v>13</v>
      </c>
      <c r="B17" s="22" t="s">
        <v>61</v>
      </c>
      <c r="C17" s="26">
        <v>571500301000374</v>
      </c>
      <c r="D17" s="22" t="s">
        <v>62</v>
      </c>
      <c r="E17" s="23"/>
      <c r="F17" s="23"/>
      <c r="G17" s="23"/>
      <c r="H17" s="25">
        <v>1</v>
      </c>
      <c r="I17" s="23"/>
      <c r="J17" s="23"/>
      <c r="K17" s="23"/>
      <c r="L17" s="23"/>
      <c r="M17" s="23"/>
      <c r="N17" s="23"/>
      <c r="O17" s="23"/>
      <c r="P17" s="23"/>
    </row>
    <row r="18" spans="1:16">
      <c r="A18" s="21">
        <v>14</v>
      </c>
      <c r="B18" s="32" t="s">
        <v>63</v>
      </c>
      <c r="C18" s="26">
        <v>561500301000558</v>
      </c>
      <c r="D18" s="22" t="s">
        <v>64</v>
      </c>
      <c r="E18" s="23"/>
      <c r="F18" s="23"/>
      <c r="G18" s="23"/>
      <c r="H18" s="25">
        <v>1</v>
      </c>
      <c r="I18" s="23"/>
      <c r="J18" s="23"/>
      <c r="K18" s="23"/>
      <c r="L18" s="23"/>
      <c r="M18" s="23"/>
      <c r="N18" s="23"/>
      <c r="O18" s="23"/>
      <c r="P18" s="23"/>
    </row>
    <row r="19" spans="1:16">
      <c r="H19" s="23"/>
    </row>
    <row r="20" spans="1:16">
      <c r="H20" s="23"/>
    </row>
    <row r="21" spans="1:16">
      <c r="A21" s="42" t="s">
        <v>12</v>
      </c>
      <c r="B21" s="40" t="s">
        <v>13</v>
      </c>
      <c r="C21" s="41"/>
      <c r="D21" s="41"/>
      <c r="E21" s="41"/>
      <c r="F21" s="48">
        <f>SUM(H5:H18)</f>
        <v>14</v>
      </c>
      <c r="G21" s="41"/>
      <c r="H21" s="41"/>
      <c r="I21" s="41"/>
      <c r="J21" s="41"/>
      <c r="K21" s="41"/>
      <c r="L21" s="41"/>
      <c r="M21" s="41"/>
      <c r="N21" s="41"/>
      <c r="O21" s="41"/>
      <c r="P21" s="6" t="s">
        <v>14</v>
      </c>
    </row>
    <row r="22" spans="1:16" ht="15.75" customHeight="1">
      <c r="A22" s="41"/>
      <c r="B22" s="47" t="s">
        <v>15</v>
      </c>
      <c r="C22" s="41"/>
      <c r="D22" s="41"/>
      <c r="E22" s="41"/>
      <c r="F22" s="49">
        <f>SUM(G6,F7,E8,G9,G10,G12,F15,J15,J10,I8,K6,L7,M9,L12,M15,K14,G14)</f>
        <v>17</v>
      </c>
      <c r="G22" s="41"/>
      <c r="H22" s="41"/>
      <c r="I22" s="41"/>
      <c r="J22" s="41"/>
      <c r="K22" s="41"/>
      <c r="L22" s="41"/>
      <c r="M22" s="41"/>
      <c r="N22" s="41"/>
      <c r="O22" s="41"/>
      <c r="P22" s="10" t="s">
        <v>14</v>
      </c>
    </row>
    <row r="23" spans="1:16" ht="15.75" customHeight="1">
      <c r="A23" s="41"/>
      <c r="B23" s="43" t="s">
        <v>16</v>
      </c>
      <c r="C23" s="41"/>
      <c r="D23" s="41"/>
      <c r="E23" s="41"/>
      <c r="F23" s="51">
        <f>SUM(L9,L15)</f>
        <v>2</v>
      </c>
      <c r="G23" s="41"/>
      <c r="H23" s="41"/>
      <c r="I23" s="41"/>
      <c r="J23" s="41"/>
      <c r="K23" s="41"/>
      <c r="L23" s="41"/>
      <c r="M23" s="41"/>
      <c r="N23" s="41"/>
      <c r="O23" s="41"/>
      <c r="P23" s="13" t="s">
        <v>14</v>
      </c>
    </row>
    <row r="24" spans="1:16">
      <c r="A24" s="41"/>
      <c r="B24" s="14" t="s">
        <v>17</v>
      </c>
      <c r="C24" s="15"/>
      <c r="D24" s="15"/>
      <c r="E24" s="15"/>
      <c r="F24" s="52">
        <v>0</v>
      </c>
      <c r="G24" s="41"/>
      <c r="H24" s="41"/>
      <c r="I24" s="41"/>
      <c r="J24" s="41"/>
      <c r="K24" s="41"/>
      <c r="L24" s="41"/>
      <c r="M24" s="41"/>
      <c r="N24" s="41"/>
      <c r="O24" s="41"/>
      <c r="P24" s="16" t="s">
        <v>14</v>
      </c>
    </row>
    <row r="33" spans="2:2">
      <c r="B33" s="33"/>
    </row>
    <row r="39" spans="2:2">
      <c r="B39" s="33"/>
    </row>
    <row r="43" spans="2:2" ht="12.75">
      <c r="B43" s="33"/>
    </row>
  </sheetData>
  <mergeCells count="13">
    <mergeCell ref="A2:D2"/>
    <mergeCell ref="E3:P3"/>
    <mergeCell ref="E2:P2"/>
    <mergeCell ref="B23:E23"/>
    <mergeCell ref="A1:P1"/>
    <mergeCell ref="A21:A24"/>
    <mergeCell ref="F23:O23"/>
    <mergeCell ref="F24:O24"/>
    <mergeCell ref="B21:E21"/>
    <mergeCell ref="B22:E22"/>
    <mergeCell ref="F21:O21"/>
    <mergeCell ref="F22:O22"/>
    <mergeCell ref="A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Y37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6.28515625" customWidth="1"/>
    <col min="2" max="2" width="21.28515625" customWidth="1"/>
    <col min="3" max="3" width="15.85546875" customWidth="1"/>
    <col min="4" max="4" width="14.7109375" customWidth="1"/>
    <col min="5" max="6" width="4.42578125" customWidth="1"/>
    <col min="7" max="7" width="4.140625" customWidth="1"/>
    <col min="8" max="8" width="4.28515625" customWidth="1"/>
    <col min="9" max="9" width="4.42578125" customWidth="1"/>
    <col min="10" max="10" width="4.28515625" customWidth="1"/>
    <col min="11" max="11" width="4.7109375" customWidth="1"/>
    <col min="12" max="12" width="4.42578125" customWidth="1"/>
    <col min="13" max="13" width="4.140625" customWidth="1"/>
    <col min="14" max="14" width="4.28515625" customWidth="1"/>
    <col min="15" max="16" width="4.140625" customWidth="1"/>
  </cols>
  <sheetData>
    <row r="1" spans="1:25" ht="15.75" customHeight="1">
      <c r="A1" s="4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8"/>
      <c r="R1" s="18"/>
      <c r="S1" s="18"/>
      <c r="T1" s="18"/>
      <c r="U1" s="18"/>
      <c r="V1" s="18"/>
      <c r="W1" s="18"/>
      <c r="X1" s="18"/>
      <c r="Y1" s="18"/>
    </row>
    <row r="2" spans="1:25" ht="15.75" customHeight="1">
      <c r="A2" s="46" t="s">
        <v>18</v>
      </c>
      <c r="B2" s="41"/>
      <c r="C2" s="41"/>
      <c r="D2" s="41"/>
      <c r="E2" s="46" t="s">
        <v>19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8"/>
      <c r="R2" s="18"/>
      <c r="S2" s="18"/>
      <c r="T2" s="18"/>
      <c r="U2" s="18"/>
      <c r="V2" s="18"/>
      <c r="W2" s="18"/>
      <c r="X2" s="18"/>
      <c r="Y2" s="18"/>
    </row>
    <row r="3" spans="1:25" ht="15.75" customHeight="1">
      <c r="A3" s="50" t="s">
        <v>65</v>
      </c>
      <c r="B3" s="41"/>
      <c r="C3" s="41"/>
      <c r="D3" s="41"/>
      <c r="E3" s="46" t="s">
        <v>21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8"/>
      <c r="R3" s="18"/>
      <c r="S3" s="18"/>
      <c r="T3" s="18"/>
      <c r="U3" s="18"/>
      <c r="V3" s="18"/>
      <c r="W3" s="18"/>
      <c r="X3" s="18"/>
      <c r="Y3" s="18"/>
    </row>
    <row r="4" spans="1:25">
      <c r="A4" s="19" t="s">
        <v>22</v>
      </c>
      <c r="B4" s="19" t="s">
        <v>23</v>
      </c>
      <c r="C4" s="19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 t="s">
        <v>29</v>
      </c>
      <c r="I4" s="19" t="s">
        <v>30</v>
      </c>
      <c r="J4" s="19" t="s">
        <v>31</v>
      </c>
      <c r="K4" s="19" t="s">
        <v>32</v>
      </c>
      <c r="L4" s="19" t="s">
        <v>33</v>
      </c>
      <c r="M4" s="19" t="s">
        <v>34</v>
      </c>
      <c r="N4" s="19" t="s">
        <v>35</v>
      </c>
      <c r="O4" s="19" t="s">
        <v>36</v>
      </c>
      <c r="P4" s="19" t="s">
        <v>37</v>
      </c>
      <c r="Q4" s="20"/>
      <c r="R4" s="20"/>
      <c r="S4" s="20"/>
      <c r="T4" s="20"/>
      <c r="U4" s="20"/>
      <c r="V4" s="20"/>
      <c r="W4" s="20"/>
      <c r="X4" s="20"/>
      <c r="Y4" s="20"/>
    </row>
    <row r="5" spans="1:25">
      <c r="A5" s="21">
        <v>1</v>
      </c>
      <c r="B5" s="32" t="s">
        <v>66</v>
      </c>
      <c r="C5" s="26">
        <v>631500301000110</v>
      </c>
      <c r="D5" s="22" t="s">
        <v>67</v>
      </c>
      <c r="E5" s="23"/>
      <c r="F5" s="23"/>
      <c r="G5" s="27">
        <v>1</v>
      </c>
      <c r="I5" s="25">
        <v>1</v>
      </c>
      <c r="J5" s="23"/>
      <c r="K5" s="23"/>
      <c r="L5" s="27">
        <v>1</v>
      </c>
      <c r="M5" s="34">
        <v>1</v>
      </c>
      <c r="N5" s="23"/>
      <c r="O5" s="23"/>
      <c r="P5" s="23"/>
    </row>
    <row r="6" spans="1:25">
      <c r="A6" s="21">
        <v>2</v>
      </c>
      <c r="B6" s="22" t="s">
        <v>68</v>
      </c>
      <c r="C6" s="26">
        <v>631500301000109</v>
      </c>
      <c r="D6" s="22" t="s">
        <v>69</v>
      </c>
      <c r="E6" s="27">
        <v>1</v>
      </c>
      <c r="F6" s="23"/>
      <c r="I6" s="25">
        <v>1</v>
      </c>
      <c r="J6" s="27">
        <v>1</v>
      </c>
      <c r="L6" s="23"/>
      <c r="M6" s="34">
        <v>1</v>
      </c>
      <c r="N6" s="23"/>
      <c r="O6" s="28"/>
      <c r="P6" s="23"/>
    </row>
    <row r="7" spans="1:25">
      <c r="A7" s="21">
        <v>3</v>
      </c>
      <c r="B7" s="22" t="s">
        <v>70</v>
      </c>
      <c r="C7" s="26">
        <v>651500301000059</v>
      </c>
      <c r="D7" s="22" t="s">
        <v>71</v>
      </c>
      <c r="E7" s="23"/>
      <c r="G7" s="24"/>
      <c r="H7" s="27">
        <v>1</v>
      </c>
      <c r="I7" s="25">
        <v>1</v>
      </c>
      <c r="J7" s="23"/>
      <c r="K7" s="23"/>
      <c r="L7" s="27">
        <v>1</v>
      </c>
      <c r="M7" s="34">
        <v>1</v>
      </c>
      <c r="N7" s="23"/>
      <c r="O7" s="23"/>
      <c r="P7" s="28"/>
    </row>
    <row r="8" spans="1:25">
      <c r="A8" s="21">
        <v>4</v>
      </c>
      <c r="B8" s="22" t="s">
        <v>72</v>
      </c>
      <c r="C8" s="26">
        <v>591500301000015</v>
      </c>
      <c r="D8" s="22" t="s">
        <v>73</v>
      </c>
      <c r="E8" s="27">
        <v>1</v>
      </c>
      <c r="F8" s="23"/>
      <c r="G8" s="24"/>
      <c r="I8" s="25">
        <v>1</v>
      </c>
      <c r="K8" s="27">
        <v>1</v>
      </c>
      <c r="L8" s="23"/>
      <c r="M8" s="34">
        <v>1</v>
      </c>
      <c r="N8" s="28"/>
      <c r="O8" s="23"/>
      <c r="P8" s="23"/>
    </row>
    <row r="9" spans="1:25">
      <c r="A9" s="21">
        <v>5</v>
      </c>
      <c r="B9" s="22" t="s">
        <v>74</v>
      </c>
      <c r="C9" s="22"/>
      <c r="D9" s="22" t="s">
        <v>75</v>
      </c>
      <c r="E9" s="23"/>
      <c r="F9" s="27">
        <v>1</v>
      </c>
      <c r="I9" s="25">
        <v>1</v>
      </c>
      <c r="J9" s="23"/>
      <c r="K9" s="23"/>
      <c r="L9" s="29">
        <v>1</v>
      </c>
      <c r="M9" s="34">
        <v>1</v>
      </c>
      <c r="N9" s="23"/>
      <c r="O9" s="23"/>
      <c r="P9" s="23"/>
    </row>
    <row r="10" spans="1:25">
      <c r="A10" s="21">
        <v>6</v>
      </c>
      <c r="B10" s="22" t="s">
        <v>76</v>
      </c>
      <c r="C10" s="26">
        <v>561500301000562</v>
      </c>
      <c r="D10" s="22" t="s">
        <v>77</v>
      </c>
      <c r="E10" s="23"/>
      <c r="F10" s="27">
        <v>1</v>
      </c>
      <c r="I10" s="25">
        <v>1</v>
      </c>
      <c r="J10" s="27">
        <v>1</v>
      </c>
      <c r="K10" s="23"/>
      <c r="L10" s="23"/>
      <c r="M10" s="34">
        <v>1</v>
      </c>
      <c r="N10" s="28"/>
      <c r="O10" s="23"/>
      <c r="P10" s="23"/>
    </row>
    <row r="11" spans="1:25">
      <c r="A11" s="21">
        <v>7</v>
      </c>
      <c r="B11" s="22" t="s">
        <v>78</v>
      </c>
      <c r="C11" s="26">
        <v>621500301000125</v>
      </c>
      <c r="D11" s="22" t="s">
        <v>79</v>
      </c>
      <c r="E11" s="23"/>
      <c r="F11" s="23"/>
      <c r="G11" s="27">
        <v>1</v>
      </c>
      <c r="I11" s="25">
        <v>1</v>
      </c>
      <c r="J11" s="23"/>
      <c r="K11" s="27">
        <v>1</v>
      </c>
      <c r="L11" s="23"/>
      <c r="M11" s="34">
        <v>1</v>
      </c>
      <c r="N11" s="23"/>
      <c r="O11" s="23"/>
      <c r="P11" s="23"/>
    </row>
    <row r="12" spans="1:25">
      <c r="A12" s="21">
        <v>8</v>
      </c>
      <c r="B12" s="22" t="s">
        <v>80</v>
      </c>
      <c r="C12" s="26">
        <v>5415003010565</v>
      </c>
      <c r="D12" s="22" t="s">
        <v>81</v>
      </c>
      <c r="E12" s="23"/>
      <c r="F12" s="23"/>
      <c r="I12" s="25">
        <v>1</v>
      </c>
      <c r="J12" s="23"/>
      <c r="K12" s="23"/>
      <c r="L12" s="27">
        <v>1</v>
      </c>
      <c r="M12" s="23"/>
      <c r="N12" s="23"/>
      <c r="O12" s="28"/>
      <c r="P12" s="23"/>
    </row>
    <row r="13" spans="1:25">
      <c r="H13" s="23"/>
    </row>
    <row r="14" spans="1:25">
      <c r="H14" s="23"/>
    </row>
    <row r="15" spans="1:25">
      <c r="A15" s="42" t="s">
        <v>12</v>
      </c>
      <c r="B15" s="40" t="s">
        <v>13</v>
      </c>
      <c r="C15" s="41"/>
      <c r="D15" s="41"/>
      <c r="E15" s="41"/>
      <c r="F15" s="48">
        <f>SUM(I5:I12)</f>
        <v>8</v>
      </c>
      <c r="G15" s="41"/>
      <c r="H15" s="41"/>
      <c r="I15" s="41"/>
      <c r="J15" s="41"/>
      <c r="K15" s="41"/>
      <c r="L15" s="41"/>
      <c r="M15" s="41"/>
      <c r="N15" s="41"/>
      <c r="O15" s="41"/>
      <c r="P15" s="6" t="s">
        <v>14</v>
      </c>
    </row>
    <row r="16" spans="1:25" ht="15.75" customHeight="1">
      <c r="A16" s="41"/>
      <c r="B16" s="47" t="s">
        <v>15</v>
      </c>
      <c r="C16" s="41"/>
      <c r="D16" s="41"/>
      <c r="E16" s="41"/>
      <c r="F16" s="49">
        <f>SUM(G5,L5,E6,J6,H7,L7,E8,K8,F9,F10,G11,J10,K11,L12)</f>
        <v>14</v>
      </c>
      <c r="G16" s="41"/>
      <c r="H16" s="41"/>
      <c r="I16" s="41"/>
      <c r="J16" s="41"/>
      <c r="K16" s="41"/>
      <c r="L16" s="41"/>
      <c r="M16" s="41"/>
      <c r="N16" s="41"/>
      <c r="O16" s="41"/>
      <c r="P16" s="10" t="s">
        <v>14</v>
      </c>
    </row>
    <row r="17" spans="1:17" ht="15.75" customHeight="1">
      <c r="A17" s="41"/>
      <c r="B17" s="43" t="s">
        <v>16</v>
      </c>
      <c r="C17" s="41"/>
      <c r="D17" s="41"/>
      <c r="E17" s="41"/>
      <c r="F17" s="51">
        <f>SUM(L9)</f>
        <v>1</v>
      </c>
      <c r="G17" s="41"/>
      <c r="H17" s="41"/>
      <c r="I17" s="41"/>
      <c r="J17" s="41"/>
      <c r="K17" s="41"/>
      <c r="L17" s="41"/>
      <c r="M17" s="41"/>
      <c r="N17" s="41"/>
      <c r="O17" s="41"/>
      <c r="P17" s="13" t="s">
        <v>14</v>
      </c>
    </row>
    <row r="18" spans="1:17">
      <c r="A18" s="41"/>
      <c r="B18" s="14" t="s">
        <v>17</v>
      </c>
      <c r="C18" s="15"/>
      <c r="D18" s="15"/>
      <c r="E18" s="15"/>
      <c r="F18" s="52">
        <f>SUM(M5:M11)</f>
        <v>7</v>
      </c>
      <c r="G18" s="41"/>
      <c r="H18" s="41"/>
      <c r="I18" s="41"/>
      <c r="J18" s="41"/>
      <c r="K18" s="41"/>
      <c r="L18" s="41"/>
      <c r="M18" s="41"/>
      <c r="N18" s="41"/>
      <c r="O18" s="41"/>
      <c r="P18" s="16" t="s">
        <v>14</v>
      </c>
      <c r="Q18" s="21" t="s">
        <v>82</v>
      </c>
    </row>
    <row r="27" spans="1:17">
      <c r="B27" s="33"/>
    </row>
    <row r="33" spans="2:2">
      <c r="B33" s="33"/>
    </row>
    <row r="37" spans="2:2">
      <c r="B37" s="33"/>
    </row>
  </sheetData>
  <mergeCells count="13">
    <mergeCell ref="A3:D3"/>
    <mergeCell ref="A2:D2"/>
    <mergeCell ref="E3:P3"/>
    <mergeCell ref="E2:P2"/>
    <mergeCell ref="A1:P1"/>
    <mergeCell ref="B16:E16"/>
    <mergeCell ref="B17:E17"/>
    <mergeCell ref="A15:A18"/>
    <mergeCell ref="F16:O16"/>
    <mergeCell ref="F17:O17"/>
    <mergeCell ref="F18:O18"/>
    <mergeCell ref="B15:E15"/>
    <mergeCell ref="F15:O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Y37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6.28515625" customWidth="1"/>
    <col min="2" max="2" width="21.28515625" customWidth="1"/>
    <col min="3" max="3" width="15.85546875" customWidth="1"/>
    <col min="4" max="4" width="16.140625" customWidth="1"/>
    <col min="5" max="6" width="4.42578125" customWidth="1"/>
    <col min="7" max="7" width="4.140625" customWidth="1"/>
    <col min="8" max="8" width="4.28515625" customWidth="1"/>
    <col min="9" max="9" width="4.42578125" customWidth="1"/>
    <col min="10" max="10" width="4.28515625" customWidth="1"/>
    <col min="11" max="11" width="4.7109375" customWidth="1"/>
    <col min="12" max="12" width="4.42578125" customWidth="1"/>
    <col min="13" max="13" width="4.140625" customWidth="1"/>
    <col min="14" max="14" width="4.28515625" customWidth="1"/>
    <col min="15" max="16" width="4.140625" customWidth="1"/>
  </cols>
  <sheetData>
    <row r="1" spans="1:25" ht="15.75" customHeight="1">
      <c r="A1" s="4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8"/>
      <c r="R1" s="18"/>
      <c r="S1" s="18"/>
      <c r="T1" s="18"/>
      <c r="U1" s="18"/>
      <c r="V1" s="18"/>
      <c r="W1" s="18"/>
      <c r="X1" s="18"/>
      <c r="Y1" s="18"/>
    </row>
    <row r="2" spans="1:25" ht="15.75" customHeight="1">
      <c r="A2" s="46" t="s">
        <v>18</v>
      </c>
      <c r="B2" s="41"/>
      <c r="C2" s="41"/>
      <c r="D2" s="41"/>
      <c r="E2" s="46" t="s">
        <v>19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8"/>
      <c r="R2" s="18"/>
      <c r="S2" s="18"/>
      <c r="T2" s="18"/>
      <c r="U2" s="18"/>
      <c r="V2" s="18"/>
      <c r="W2" s="18"/>
      <c r="X2" s="18"/>
      <c r="Y2" s="18"/>
    </row>
    <row r="3" spans="1:25" ht="15.75" customHeight="1">
      <c r="A3" s="50" t="s">
        <v>83</v>
      </c>
      <c r="B3" s="41"/>
      <c r="C3" s="41"/>
      <c r="D3" s="41"/>
      <c r="E3" s="46" t="s">
        <v>21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8"/>
      <c r="R3" s="18"/>
      <c r="S3" s="18"/>
      <c r="T3" s="18"/>
      <c r="U3" s="18"/>
      <c r="V3" s="18"/>
      <c r="W3" s="18"/>
      <c r="X3" s="18"/>
      <c r="Y3" s="18"/>
    </row>
    <row r="4" spans="1:25">
      <c r="A4" s="19" t="s">
        <v>22</v>
      </c>
      <c r="B4" s="19" t="s">
        <v>23</v>
      </c>
      <c r="C4" s="19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 t="s">
        <v>29</v>
      </c>
      <c r="I4" s="19" t="s">
        <v>30</v>
      </c>
      <c r="J4" s="19" t="s">
        <v>31</v>
      </c>
      <c r="K4" s="19" t="s">
        <v>32</v>
      </c>
      <c r="L4" s="19" t="s">
        <v>33</v>
      </c>
      <c r="M4" s="19" t="s">
        <v>34</v>
      </c>
      <c r="N4" s="19" t="s">
        <v>35</v>
      </c>
      <c r="O4" s="19" t="s">
        <v>36</v>
      </c>
      <c r="P4" s="19" t="s">
        <v>37</v>
      </c>
      <c r="Q4" s="20"/>
      <c r="R4" s="20"/>
      <c r="S4" s="20"/>
      <c r="T4" s="20"/>
      <c r="U4" s="20"/>
      <c r="V4" s="20"/>
      <c r="W4" s="20"/>
      <c r="X4" s="20"/>
      <c r="Y4" s="20"/>
    </row>
    <row r="5" spans="1:25">
      <c r="A5" s="21">
        <v>1</v>
      </c>
      <c r="B5" s="32" t="s">
        <v>84</v>
      </c>
      <c r="C5" s="26">
        <v>621500301000127</v>
      </c>
      <c r="D5" s="22" t="s">
        <v>85</v>
      </c>
      <c r="E5" s="23"/>
      <c r="F5" s="27">
        <v>1</v>
      </c>
      <c r="J5" s="25">
        <v>1</v>
      </c>
      <c r="K5" s="23"/>
      <c r="L5" s="27">
        <v>1</v>
      </c>
      <c r="M5" s="29">
        <v>1</v>
      </c>
      <c r="N5" s="23"/>
      <c r="O5" s="23"/>
      <c r="P5" s="23"/>
    </row>
    <row r="6" spans="1:25">
      <c r="A6" s="21">
        <v>2</v>
      </c>
      <c r="B6" s="22" t="s">
        <v>86</v>
      </c>
      <c r="C6" s="26">
        <v>621500301000128</v>
      </c>
      <c r="D6" s="22" t="s">
        <v>87</v>
      </c>
      <c r="F6" s="23"/>
      <c r="G6" s="27">
        <v>1</v>
      </c>
      <c r="J6" s="25">
        <v>1</v>
      </c>
      <c r="L6" s="23"/>
      <c r="M6" s="24"/>
      <c r="N6" s="23"/>
      <c r="O6" s="28"/>
      <c r="P6" s="23"/>
    </row>
    <row r="7" spans="1:25">
      <c r="A7" s="21">
        <v>3</v>
      </c>
      <c r="B7" s="22" t="s">
        <v>88</v>
      </c>
      <c r="C7" s="26" t="s">
        <v>89</v>
      </c>
      <c r="D7" s="22" t="s">
        <v>90</v>
      </c>
      <c r="E7" s="23"/>
      <c r="G7" s="24"/>
      <c r="H7" s="27">
        <v>1</v>
      </c>
      <c r="J7" s="25">
        <v>1</v>
      </c>
      <c r="K7" s="23"/>
      <c r="L7" s="27">
        <v>1</v>
      </c>
      <c r="M7" s="24"/>
      <c r="N7" s="23"/>
      <c r="O7" s="23"/>
      <c r="P7" s="28"/>
    </row>
    <row r="8" spans="1:25">
      <c r="A8" s="21">
        <v>4</v>
      </c>
      <c r="B8" s="22" t="s">
        <v>91</v>
      </c>
      <c r="C8" s="26">
        <v>591500301000014</v>
      </c>
      <c r="D8" s="22" t="s">
        <v>92</v>
      </c>
      <c r="E8" s="27">
        <v>1</v>
      </c>
      <c r="F8" s="23"/>
      <c r="G8" s="24"/>
      <c r="J8" s="25">
        <v>1</v>
      </c>
      <c r="K8" s="27">
        <v>1</v>
      </c>
      <c r="L8" s="23"/>
      <c r="M8" s="24"/>
      <c r="N8" s="28"/>
      <c r="O8" s="23"/>
      <c r="P8" s="23"/>
    </row>
    <row r="9" spans="1:25">
      <c r="A9" s="21">
        <v>5</v>
      </c>
      <c r="B9" s="22" t="s">
        <v>93</v>
      </c>
      <c r="C9" s="26">
        <v>591500301000012</v>
      </c>
      <c r="D9" s="22" t="s">
        <v>94</v>
      </c>
      <c r="E9" s="23"/>
      <c r="F9" s="27">
        <v>1</v>
      </c>
      <c r="I9" s="27">
        <v>1</v>
      </c>
      <c r="J9" s="25">
        <v>1</v>
      </c>
      <c r="K9" s="23"/>
      <c r="M9" s="24"/>
      <c r="N9" s="23"/>
      <c r="O9" s="23"/>
      <c r="P9" s="23"/>
    </row>
    <row r="10" spans="1:25">
      <c r="A10" s="21">
        <v>6</v>
      </c>
      <c r="B10" s="22" t="s">
        <v>95</v>
      </c>
      <c r="C10" s="26">
        <v>591500301000013</v>
      </c>
      <c r="D10" s="22" t="s">
        <v>96</v>
      </c>
      <c r="E10" s="23"/>
      <c r="G10" s="27">
        <v>1</v>
      </c>
      <c r="J10" s="25">
        <v>1</v>
      </c>
      <c r="K10" s="27">
        <v>1</v>
      </c>
      <c r="L10" s="23"/>
      <c r="M10" s="24"/>
      <c r="N10" s="28"/>
      <c r="O10" s="23"/>
      <c r="P10" s="23"/>
    </row>
    <row r="11" spans="1:25">
      <c r="A11" s="21">
        <v>7</v>
      </c>
      <c r="B11" s="22" t="s">
        <v>97</v>
      </c>
      <c r="C11" s="22"/>
      <c r="D11" s="22" t="s">
        <v>98</v>
      </c>
      <c r="E11" s="23"/>
      <c r="F11" s="23"/>
      <c r="G11" s="24"/>
      <c r="J11" s="25">
        <v>1</v>
      </c>
      <c r="K11" s="24"/>
      <c r="L11" s="23"/>
      <c r="M11" s="24"/>
      <c r="N11" s="23"/>
      <c r="O11" s="23"/>
      <c r="P11" s="23"/>
    </row>
    <row r="12" spans="1:25">
      <c r="A12" s="21">
        <v>8</v>
      </c>
      <c r="B12" s="22" t="s">
        <v>99</v>
      </c>
      <c r="C12" s="26">
        <v>5415003010087</v>
      </c>
      <c r="D12" s="22" t="s">
        <v>100</v>
      </c>
      <c r="E12" s="23"/>
      <c r="F12" s="23"/>
      <c r="J12" s="25">
        <v>1</v>
      </c>
      <c r="K12" s="23"/>
      <c r="L12" s="24"/>
      <c r="M12" s="23"/>
      <c r="N12" s="23"/>
      <c r="O12" s="28"/>
      <c r="P12" s="23"/>
    </row>
    <row r="13" spans="1:25">
      <c r="H13" s="23"/>
    </row>
    <row r="14" spans="1:25">
      <c r="H14" s="23"/>
    </row>
    <row r="15" spans="1:25">
      <c r="A15" s="42" t="s">
        <v>12</v>
      </c>
      <c r="B15" s="40" t="s">
        <v>13</v>
      </c>
      <c r="C15" s="41"/>
      <c r="D15" s="41"/>
      <c r="E15" s="41"/>
      <c r="F15" s="48">
        <f>SUM(J5:J12)</f>
        <v>8</v>
      </c>
      <c r="G15" s="41"/>
      <c r="H15" s="41"/>
      <c r="I15" s="41"/>
      <c r="J15" s="41"/>
      <c r="K15" s="41"/>
      <c r="L15" s="41"/>
      <c r="M15" s="41"/>
      <c r="N15" s="41"/>
      <c r="O15" s="41"/>
      <c r="P15" s="6" t="s">
        <v>14</v>
      </c>
    </row>
    <row r="16" spans="1:25" ht="15.75" customHeight="1">
      <c r="A16" s="41"/>
      <c r="B16" s="47" t="s">
        <v>15</v>
      </c>
      <c r="C16" s="41"/>
      <c r="D16" s="41"/>
      <c r="E16" s="41"/>
      <c r="F16" s="49">
        <f>SUM(F5,G6,H7,E8,F9,G10,I9,K10,K8,L7,L5)</f>
        <v>11</v>
      </c>
      <c r="G16" s="41"/>
      <c r="H16" s="41"/>
      <c r="I16" s="41"/>
      <c r="J16" s="41"/>
      <c r="K16" s="41"/>
      <c r="L16" s="41"/>
      <c r="M16" s="41"/>
      <c r="N16" s="41"/>
      <c r="O16" s="41"/>
      <c r="P16" s="10" t="s">
        <v>14</v>
      </c>
    </row>
    <row r="17" spans="1:16" ht="15.75" customHeight="1">
      <c r="A17" s="41"/>
      <c r="B17" s="43" t="s">
        <v>16</v>
      </c>
      <c r="C17" s="41"/>
      <c r="D17" s="41"/>
      <c r="E17" s="41"/>
      <c r="F17" s="51">
        <f>SUM(M5)</f>
        <v>1</v>
      </c>
      <c r="G17" s="41"/>
      <c r="H17" s="41"/>
      <c r="I17" s="41"/>
      <c r="J17" s="41"/>
      <c r="K17" s="41"/>
      <c r="L17" s="41"/>
      <c r="M17" s="41"/>
      <c r="N17" s="41"/>
      <c r="O17" s="41"/>
      <c r="P17" s="13" t="s">
        <v>14</v>
      </c>
    </row>
    <row r="18" spans="1:16">
      <c r="A18" s="41"/>
      <c r="B18" s="14" t="s">
        <v>17</v>
      </c>
      <c r="C18" s="15"/>
      <c r="D18" s="15"/>
      <c r="E18" s="15"/>
      <c r="F18" s="52">
        <v>0</v>
      </c>
      <c r="G18" s="41"/>
      <c r="H18" s="41"/>
      <c r="I18" s="41"/>
      <c r="J18" s="41"/>
      <c r="K18" s="41"/>
      <c r="L18" s="41"/>
      <c r="M18" s="41"/>
      <c r="N18" s="41"/>
      <c r="O18" s="41"/>
      <c r="P18" s="16" t="s">
        <v>14</v>
      </c>
    </row>
    <row r="27" spans="1:16">
      <c r="B27" s="33"/>
    </row>
    <row r="33" spans="2:2">
      <c r="B33" s="33"/>
    </row>
    <row r="37" spans="2:2">
      <c r="B37" s="33"/>
    </row>
  </sheetData>
  <mergeCells count="13">
    <mergeCell ref="A1:P1"/>
    <mergeCell ref="B16:E16"/>
    <mergeCell ref="B17:E17"/>
    <mergeCell ref="F16:O16"/>
    <mergeCell ref="F17:O17"/>
    <mergeCell ref="B15:E15"/>
    <mergeCell ref="F15:O15"/>
    <mergeCell ref="A15:A18"/>
    <mergeCell ref="A3:D3"/>
    <mergeCell ref="A2:D2"/>
    <mergeCell ref="E3:P3"/>
    <mergeCell ref="E2:P2"/>
    <mergeCell ref="F18:O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Y37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6.28515625" customWidth="1"/>
    <col min="2" max="2" width="21.28515625" customWidth="1"/>
    <col min="3" max="3" width="15.85546875" customWidth="1"/>
    <col min="4" max="4" width="16.140625" customWidth="1"/>
    <col min="5" max="6" width="4.42578125" customWidth="1"/>
    <col min="7" max="7" width="4.140625" customWidth="1"/>
    <col min="8" max="8" width="4.28515625" customWidth="1"/>
    <col min="9" max="9" width="4.42578125" customWidth="1"/>
    <col min="10" max="10" width="4.28515625" customWidth="1"/>
    <col min="11" max="11" width="4.7109375" customWidth="1"/>
    <col min="12" max="12" width="4.42578125" customWidth="1"/>
    <col min="13" max="13" width="4.140625" customWidth="1"/>
    <col min="14" max="14" width="4.28515625" customWidth="1"/>
    <col min="15" max="16" width="4.140625" customWidth="1"/>
  </cols>
  <sheetData>
    <row r="1" spans="1:25" ht="15.75" customHeight="1">
      <c r="A1" s="4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8"/>
      <c r="R1" s="18"/>
      <c r="S1" s="18"/>
      <c r="T1" s="18"/>
      <c r="U1" s="18"/>
      <c r="V1" s="18"/>
      <c r="W1" s="18"/>
      <c r="X1" s="18"/>
      <c r="Y1" s="18"/>
    </row>
    <row r="2" spans="1:25" ht="15.75" customHeight="1">
      <c r="A2" s="46" t="s">
        <v>18</v>
      </c>
      <c r="B2" s="41"/>
      <c r="C2" s="41"/>
      <c r="D2" s="41"/>
      <c r="E2" s="46" t="s">
        <v>19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8"/>
      <c r="R2" s="18"/>
      <c r="S2" s="18"/>
      <c r="T2" s="18"/>
      <c r="U2" s="18"/>
      <c r="V2" s="18"/>
      <c r="W2" s="18"/>
      <c r="X2" s="18"/>
      <c r="Y2" s="18"/>
    </row>
    <row r="3" spans="1:25" ht="15.75" customHeight="1">
      <c r="A3" s="50" t="s">
        <v>101</v>
      </c>
      <c r="B3" s="41"/>
      <c r="C3" s="41"/>
      <c r="D3" s="41"/>
      <c r="E3" s="46" t="s">
        <v>21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8"/>
      <c r="R3" s="18"/>
      <c r="S3" s="18"/>
      <c r="T3" s="18"/>
      <c r="U3" s="18"/>
      <c r="V3" s="18"/>
      <c r="W3" s="18"/>
      <c r="X3" s="18"/>
      <c r="Y3" s="18"/>
    </row>
    <row r="4" spans="1:25">
      <c r="A4" s="19" t="s">
        <v>22</v>
      </c>
      <c r="B4" s="19" t="s">
        <v>23</v>
      </c>
      <c r="C4" s="19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 t="s">
        <v>29</v>
      </c>
      <c r="I4" s="19" t="s">
        <v>30</v>
      </c>
      <c r="J4" s="19" t="s">
        <v>31</v>
      </c>
      <c r="K4" s="19" t="s">
        <v>32</v>
      </c>
      <c r="L4" s="19" t="s">
        <v>33</v>
      </c>
      <c r="M4" s="19" t="s">
        <v>34</v>
      </c>
      <c r="N4" s="19" t="s">
        <v>35</v>
      </c>
      <c r="O4" s="19" t="s">
        <v>36</v>
      </c>
      <c r="P4" s="19" t="s">
        <v>37</v>
      </c>
      <c r="Q4" s="20"/>
      <c r="R4" s="20"/>
      <c r="S4" s="20"/>
      <c r="T4" s="20"/>
      <c r="U4" s="20"/>
      <c r="V4" s="20"/>
      <c r="W4" s="20"/>
      <c r="X4" s="20"/>
      <c r="Y4" s="20"/>
    </row>
    <row r="5" spans="1:25">
      <c r="A5" s="21">
        <v>1</v>
      </c>
      <c r="B5" s="32" t="s">
        <v>102</v>
      </c>
      <c r="C5" s="26">
        <v>621500301000114</v>
      </c>
      <c r="D5" s="22" t="s">
        <v>103</v>
      </c>
      <c r="E5" s="23"/>
      <c r="F5" s="24"/>
      <c r="K5" s="25">
        <v>1</v>
      </c>
      <c r="L5" s="24"/>
      <c r="M5" s="24"/>
      <c r="N5" s="23"/>
      <c r="O5" s="23"/>
      <c r="P5" s="23"/>
    </row>
    <row r="6" spans="1:25">
      <c r="A6" s="21">
        <v>2</v>
      </c>
      <c r="B6" s="22" t="s">
        <v>104</v>
      </c>
      <c r="C6" s="26">
        <v>5415003010571</v>
      </c>
      <c r="D6" s="22" t="s">
        <v>105</v>
      </c>
      <c r="F6" s="23"/>
      <c r="I6" s="27">
        <v>1</v>
      </c>
      <c r="K6" s="25">
        <v>1</v>
      </c>
      <c r="L6" s="23"/>
      <c r="M6" s="24"/>
      <c r="N6" s="23"/>
      <c r="O6" s="28"/>
      <c r="P6" s="23"/>
    </row>
    <row r="7" spans="1:25">
      <c r="A7" s="21">
        <v>3</v>
      </c>
      <c r="B7" s="22" t="s">
        <v>106</v>
      </c>
      <c r="C7" s="26">
        <v>571500301000370</v>
      </c>
      <c r="D7" s="22" t="s">
        <v>107</v>
      </c>
      <c r="E7" s="23"/>
      <c r="F7" s="27">
        <v>1</v>
      </c>
      <c r="G7" s="24"/>
      <c r="J7" s="27">
        <v>1</v>
      </c>
      <c r="K7" s="25">
        <v>1</v>
      </c>
      <c r="M7" s="24"/>
      <c r="N7" s="23"/>
      <c r="O7" s="23"/>
      <c r="P7" s="28"/>
    </row>
    <row r="8" spans="1:25">
      <c r="A8" s="21">
        <v>4</v>
      </c>
      <c r="B8" s="22" t="s">
        <v>59</v>
      </c>
      <c r="C8" s="22"/>
      <c r="D8" s="22" t="s">
        <v>108</v>
      </c>
      <c r="E8" s="27">
        <v>1</v>
      </c>
      <c r="F8" s="23"/>
      <c r="G8" s="24"/>
      <c r="H8" s="27">
        <v>1</v>
      </c>
      <c r="K8" s="25">
        <v>1</v>
      </c>
      <c r="L8" s="23"/>
      <c r="M8" s="24"/>
      <c r="N8" s="28"/>
      <c r="O8" s="23"/>
      <c r="P8" s="23"/>
    </row>
    <row r="9" spans="1:25">
      <c r="A9" s="21">
        <v>5</v>
      </c>
      <c r="B9" s="22" t="s">
        <v>109</v>
      </c>
      <c r="C9" s="26">
        <v>651500301000056</v>
      </c>
      <c r="D9" s="22" t="s">
        <v>110</v>
      </c>
      <c r="E9" s="23"/>
      <c r="F9" s="24"/>
      <c r="G9" s="27">
        <v>1</v>
      </c>
      <c r="I9" s="24"/>
      <c r="K9" s="25">
        <v>1</v>
      </c>
      <c r="M9" s="24"/>
      <c r="N9" s="23"/>
      <c r="O9" s="23"/>
      <c r="P9" s="23"/>
    </row>
    <row r="10" spans="1:25">
      <c r="A10" s="21">
        <v>6</v>
      </c>
      <c r="B10" s="22" t="s">
        <v>109</v>
      </c>
      <c r="C10" s="26">
        <v>651500301000057</v>
      </c>
      <c r="D10" s="22" t="s">
        <v>111</v>
      </c>
      <c r="E10" s="23"/>
      <c r="G10" s="24"/>
      <c r="K10" s="25">
        <v>1</v>
      </c>
      <c r="L10" s="23"/>
      <c r="M10" s="24"/>
      <c r="N10" s="28"/>
      <c r="O10" s="23"/>
      <c r="P10" s="23"/>
    </row>
    <row r="11" spans="1:25">
      <c r="A11" s="21">
        <v>7</v>
      </c>
      <c r="B11" s="22" t="s">
        <v>112</v>
      </c>
      <c r="C11" s="26">
        <v>641500301000104</v>
      </c>
      <c r="D11" s="22" t="s">
        <v>113</v>
      </c>
      <c r="E11" s="23"/>
      <c r="F11" s="23"/>
      <c r="G11" s="24"/>
      <c r="K11" s="25">
        <v>1</v>
      </c>
      <c r="L11" s="23"/>
      <c r="M11" s="24"/>
      <c r="N11" s="23"/>
      <c r="O11" s="23"/>
      <c r="P11" s="23"/>
    </row>
    <row r="12" spans="1:25">
      <c r="A12" s="21">
        <v>8</v>
      </c>
      <c r="B12" s="22" t="s">
        <v>112</v>
      </c>
      <c r="C12" s="26">
        <v>641500301000103</v>
      </c>
      <c r="D12" s="22" t="s">
        <v>114</v>
      </c>
      <c r="E12" s="23"/>
      <c r="F12" s="23"/>
      <c r="K12" s="25">
        <v>1</v>
      </c>
      <c r="L12" s="24"/>
      <c r="M12" s="23"/>
      <c r="N12" s="23"/>
      <c r="O12" s="28"/>
      <c r="P12" s="23"/>
    </row>
    <row r="13" spans="1:25">
      <c r="H13" s="23"/>
    </row>
    <row r="14" spans="1:25">
      <c r="H14" s="23"/>
    </row>
    <row r="15" spans="1:25">
      <c r="A15" s="42" t="s">
        <v>12</v>
      </c>
      <c r="B15" s="40" t="s">
        <v>13</v>
      </c>
      <c r="C15" s="41"/>
      <c r="D15" s="41"/>
      <c r="E15" s="41"/>
      <c r="F15" s="48">
        <f>SUM(K5:K12)</f>
        <v>8</v>
      </c>
      <c r="G15" s="41"/>
      <c r="H15" s="41"/>
      <c r="I15" s="41"/>
      <c r="J15" s="41"/>
      <c r="K15" s="41"/>
      <c r="L15" s="41"/>
      <c r="M15" s="41"/>
      <c r="N15" s="41"/>
      <c r="O15" s="41"/>
      <c r="P15" s="6" t="s">
        <v>14</v>
      </c>
    </row>
    <row r="16" spans="1:25" ht="15.75" customHeight="1">
      <c r="A16" s="41"/>
      <c r="B16" s="47" t="s">
        <v>15</v>
      </c>
      <c r="C16" s="41"/>
      <c r="D16" s="41"/>
      <c r="E16" s="41"/>
      <c r="F16" s="49">
        <f>SUM( F7,I6,J7,H8,G9,E8)</f>
        <v>6</v>
      </c>
      <c r="G16" s="41"/>
      <c r="H16" s="41"/>
      <c r="I16" s="41"/>
      <c r="J16" s="41"/>
      <c r="K16" s="41"/>
      <c r="L16" s="41"/>
      <c r="M16" s="41"/>
      <c r="N16" s="41"/>
      <c r="O16" s="41"/>
      <c r="P16" s="10" t="s">
        <v>14</v>
      </c>
    </row>
    <row r="17" spans="1:16" ht="15.75" customHeight="1">
      <c r="A17" s="41"/>
      <c r="B17" s="43" t="s">
        <v>16</v>
      </c>
      <c r="C17" s="41"/>
      <c r="D17" s="41"/>
      <c r="E17" s="41"/>
      <c r="F17" s="51">
        <f>SUM(M5)</f>
        <v>0</v>
      </c>
      <c r="G17" s="41"/>
      <c r="H17" s="41"/>
      <c r="I17" s="41"/>
      <c r="J17" s="41"/>
      <c r="K17" s="41"/>
      <c r="L17" s="41"/>
      <c r="M17" s="41"/>
      <c r="N17" s="41"/>
      <c r="O17" s="41"/>
      <c r="P17" s="13" t="s">
        <v>14</v>
      </c>
    </row>
    <row r="18" spans="1:16">
      <c r="A18" s="41"/>
      <c r="B18" s="14" t="s">
        <v>17</v>
      </c>
      <c r="C18" s="15"/>
      <c r="D18" s="15"/>
      <c r="E18" s="15"/>
      <c r="F18" s="52">
        <v>0</v>
      </c>
      <c r="G18" s="41"/>
      <c r="H18" s="41"/>
      <c r="I18" s="41"/>
      <c r="J18" s="41"/>
      <c r="K18" s="41"/>
      <c r="L18" s="41"/>
      <c r="M18" s="41"/>
      <c r="N18" s="41"/>
      <c r="O18" s="41"/>
      <c r="P18" s="16" t="s">
        <v>14</v>
      </c>
    </row>
    <row r="27" spans="1:16">
      <c r="B27" s="33"/>
    </row>
    <row r="33" spans="2:2">
      <c r="B33" s="33"/>
    </row>
    <row r="37" spans="2:2">
      <c r="B37" s="33"/>
    </row>
  </sheetData>
  <mergeCells count="13">
    <mergeCell ref="A1:P1"/>
    <mergeCell ref="B17:E17"/>
    <mergeCell ref="A15:A18"/>
    <mergeCell ref="A3:D3"/>
    <mergeCell ref="A2:D2"/>
    <mergeCell ref="E3:P3"/>
    <mergeCell ref="E2:P2"/>
    <mergeCell ref="B16:E16"/>
    <mergeCell ref="F16:O16"/>
    <mergeCell ref="F17:O17"/>
    <mergeCell ref="F18:O18"/>
    <mergeCell ref="B15:E15"/>
    <mergeCell ref="F15:O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Y44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6.28515625" customWidth="1"/>
    <col min="2" max="2" width="21.28515625" customWidth="1"/>
    <col min="3" max="3" width="15.85546875" customWidth="1"/>
    <col min="4" max="4" width="16.140625" customWidth="1"/>
    <col min="5" max="6" width="4.42578125" customWidth="1"/>
    <col min="7" max="7" width="4.140625" customWidth="1"/>
    <col min="8" max="8" width="4.28515625" customWidth="1"/>
    <col min="9" max="9" width="4.42578125" customWidth="1"/>
    <col min="10" max="10" width="4.28515625" customWidth="1"/>
    <col min="11" max="11" width="4.7109375" customWidth="1"/>
    <col min="12" max="12" width="4.42578125" customWidth="1"/>
    <col min="13" max="13" width="4.140625" customWidth="1"/>
    <col min="14" max="14" width="4.28515625" customWidth="1"/>
    <col min="15" max="17" width="4.140625" customWidth="1"/>
  </cols>
  <sheetData>
    <row r="1" spans="1:25" ht="15.75" customHeight="1">
      <c r="A1" s="4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8"/>
      <c r="R1" s="18"/>
      <c r="S1" s="18"/>
      <c r="T1" s="18"/>
      <c r="U1" s="18"/>
      <c r="V1" s="18"/>
      <c r="W1" s="18"/>
      <c r="X1" s="18"/>
      <c r="Y1" s="18"/>
    </row>
    <row r="2" spans="1:25" ht="15.75" customHeight="1">
      <c r="A2" s="46" t="s">
        <v>18</v>
      </c>
      <c r="B2" s="41"/>
      <c r="C2" s="41"/>
      <c r="D2" s="41"/>
      <c r="E2" s="46" t="s">
        <v>19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8"/>
      <c r="R2" s="18"/>
      <c r="S2" s="18"/>
      <c r="T2" s="18"/>
      <c r="U2" s="18"/>
      <c r="V2" s="18"/>
      <c r="W2" s="18"/>
      <c r="X2" s="18"/>
      <c r="Y2" s="18"/>
    </row>
    <row r="3" spans="1:25" ht="15.75" customHeight="1">
      <c r="A3" s="50" t="s">
        <v>115</v>
      </c>
      <c r="B3" s="41"/>
      <c r="C3" s="41"/>
      <c r="D3" s="41"/>
      <c r="E3" s="46" t="s">
        <v>21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8"/>
      <c r="R3" s="18"/>
      <c r="S3" s="18"/>
      <c r="T3" s="18"/>
      <c r="U3" s="18"/>
      <c r="V3" s="18"/>
      <c r="W3" s="18"/>
      <c r="X3" s="18"/>
      <c r="Y3" s="18"/>
    </row>
    <row r="4" spans="1:25">
      <c r="A4" s="19" t="s">
        <v>22</v>
      </c>
      <c r="B4" s="19" t="s">
        <v>23</v>
      </c>
      <c r="C4" s="19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 t="s">
        <v>29</v>
      </c>
      <c r="I4" s="19" t="s">
        <v>30</v>
      </c>
      <c r="J4" s="19" t="s">
        <v>31</v>
      </c>
      <c r="K4" s="19" t="s">
        <v>32</v>
      </c>
      <c r="L4" s="19" t="s">
        <v>33</v>
      </c>
      <c r="M4" s="53" t="s">
        <v>34</v>
      </c>
      <c r="N4" s="41"/>
      <c r="O4" s="19" t="s">
        <v>35</v>
      </c>
      <c r="P4" s="19" t="s">
        <v>36</v>
      </c>
      <c r="Q4" s="19" t="s">
        <v>37</v>
      </c>
      <c r="R4" s="20"/>
      <c r="S4" s="20"/>
      <c r="T4" s="20"/>
      <c r="U4" s="20"/>
      <c r="V4" s="20"/>
      <c r="W4" s="20"/>
      <c r="X4" s="20"/>
      <c r="Y4" s="20"/>
    </row>
    <row r="5" spans="1:25">
      <c r="A5" s="21">
        <v>1</v>
      </c>
      <c r="B5" s="32" t="s">
        <v>116</v>
      </c>
      <c r="C5" s="26">
        <v>621500301000123</v>
      </c>
      <c r="D5" s="22" t="s">
        <v>117</v>
      </c>
      <c r="E5" s="23"/>
      <c r="F5" s="24"/>
      <c r="G5" s="25">
        <v>1</v>
      </c>
      <c r="H5" s="29">
        <v>1</v>
      </c>
      <c r="J5" s="27">
        <v>1</v>
      </c>
      <c r="K5" s="29">
        <v>1</v>
      </c>
      <c r="L5" s="27">
        <v>1</v>
      </c>
      <c r="M5" s="24"/>
      <c r="N5" s="34">
        <v>1</v>
      </c>
      <c r="O5" s="23"/>
      <c r="P5" s="23"/>
    </row>
    <row r="6" spans="1:25">
      <c r="A6" s="21">
        <v>2</v>
      </c>
      <c r="B6" s="22" t="s">
        <v>118</v>
      </c>
      <c r="C6" s="26">
        <v>591500301000018</v>
      </c>
      <c r="D6" s="22" t="s">
        <v>119</v>
      </c>
      <c r="E6" s="27">
        <v>1</v>
      </c>
      <c r="F6" s="23"/>
      <c r="G6" s="25">
        <v>1</v>
      </c>
      <c r="H6" s="27">
        <v>1</v>
      </c>
      <c r="L6" s="23"/>
      <c r="M6" s="24"/>
      <c r="N6" s="34">
        <v>1</v>
      </c>
      <c r="O6" s="28"/>
      <c r="P6" s="23"/>
    </row>
    <row r="7" spans="1:25">
      <c r="A7" s="21">
        <v>3</v>
      </c>
      <c r="B7" s="22" t="s">
        <v>120</v>
      </c>
      <c r="C7" s="26">
        <v>571500301000376</v>
      </c>
      <c r="D7" s="22" t="s">
        <v>121</v>
      </c>
      <c r="E7" s="23"/>
      <c r="F7" s="27">
        <v>1</v>
      </c>
      <c r="G7" s="25">
        <v>1</v>
      </c>
      <c r="I7" s="27">
        <v>1</v>
      </c>
      <c r="J7" s="29">
        <v>1</v>
      </c>
      <c r="M7" s="24"/>
      <c r="N7" s="34">
        <v>1</v>
      </c>
      <c r="O7" s="23"/>
      <c r="P7" s="28"/>
    </row>
    <row r="8" spans="1:25">
      <c r="A8" s="21">
        <v>4</v>
      </c>
      <c r="B8" s="22" t="s">
        <v>122</v>
      </c>
      <c r="C8" s="26">
        <v>561500301000561</v>
      </c>
      <c r="D8" s="22" t="s">
        <v>123</v>
      </c>
      <c r="E8" s="27">
        <v>1</v>
      </c>
      <c r="F8" s="23"/>
      <c r="G8" s="25">
        <v>1</v>
      </c>
      <c r="H8" s="27">
        <v>1</v>
      </c>
      <c r="L8" s="23"/>
      <c r="M8" s="27">
        <v>1</v>
      </c>
      <c r="N8" s="34">
        <v>1</v>
      </c>
      <c r="O8" s="23"/>
      <c r="P8" s="23"/>
    </row>
    <row r="9" spans="1:25">
      <c r="A9" s="21">
        <v>5</v>
      </c>
      <c r="B9" s="22" t="s">
        <v>124</v>
      </c>
      <c r="C9" s="30" t="s">
        <v>51</v>
      </c>
      <c r="D9" s="22" t="s">
        <v>125</v>
      </c>
      <c r="E9" s="23"/>
      <c r="F9" s="29">
        <v>1</v>
      </c>
      <c r="G9" s="25">
        <v>1</v>
      </c>
      <c r="H9" s="27">
        <v>1</v>
      </c>
      <c r="I9" s="24"/>
      <c r="J9" s="27">
        <v>1</v>
      </c>
      <c r="M9" s="24"/>
      <c r="N9" s="34">
        <v>1</v>
      </c>
      <c r="O9" s="23"/>
      <c r="P9" s="23"/>
    </row>
    <row r="10" spans="1:25">
      <c r="A10" s="21">
        <v>6</v>
      </c>
      <c r="B10" s="22" t="s">
        <v>126</v>
      </c>
      <c r="C10" s="26">
        <v>591500301000010</v>
      </c>
      <c r="D10" s="22" t="s">
        <v>127</v>
      </c>
      <c r="E10" s="23"/>
      <c r="G10" s="25">
        <v>1</v>
      </c>
      <c r="H10" s="29">
        <v>1</v>
      </c>
      <c r="I10" s="27">
        <v>1</v>
      </c>
      <c r="K10" s="27">
        <v>1</v>
      </c>
      <c r="L10" s="23"/>
      <c r="M10" s="24"/>
      <c r="N10" s="34">
        <v>1</v>
      </c>
      <c r="O10" s="23"/>
      <c r="P10" s="23"/>
    </row>
    <row r="11" spans="1:25">
      <c r="A11" s="21">
        <v>7</v>
      </c>
      <c r="B11" s="22" t="s">
        <v>128</v>
      </c>
      <c r="C11" s="26">
        <v>591500301000019</v>
      </c>
      <c r="D11" s="22" t="s">
        <v>129</v>
      </c>
      <c r="E11" s="23"/>
      <c r="F11" s="27">
        <v>1</v>
      </c>
      <c r="G11" s="25">
        <v>1</v>
      </c>
      <c r="I11" s="29">
        <v>1</v>
      </c>
      <c r="J11" s="27">
        <v>1</v>
      </c>
      <c r="L11" s="23"/>
      <c r="M11" s="24"/>
      <c r="N11" s="34">
        <v>1</v>
      </c>
      <c r="O11" s="23"/>
      <c r="P11" s="23"/>
    </row>
    <row r="12" spans="1:25">
      <c r="A12" s="21">
        <v>8</v>
      </c>
      <c r="B12" s="22" t="s">
        <v>130</v>
      </c>
      <c r="C12" s="26">
        <v>621500301000126</v>
      </c>
      <c r="D12" s="22" t="s">
        <v>131</v>
      </c>
      <c r="E12" s="23"/>
      <c r="F12" s="23"/>
      <c r="G12" s="25">
        <v>1</v>
      </c>
      <c r="H12" s="27">
        <v>1</v>
      </c>
      <c r="I12" s="29">
        <v>1</v>
      </c>
      <c r="K12" s="27">
        <v>1</v>
      </c>
      <c r="L12" s="24"/>
      <c r="M12" s="23"/>
      <c r="N12" s="34">
        <v>1</v>
      </c>
      <c r="O12" s="28"/>
      <c r="P12" s="23"/>
    </row>
    <row r="13" spans="1:25">
      <c r="A13" s="21">
        <v>9</v>
      </c>
      <c r="B13" s="22" t="s">
        <v>132</v>
      </c>
      <c r="C13" s="26">
        <v>591500301000017</v>
      </c>
      <c r="D13" s="22" t="s">
        <v>133</v>
      </c>
      <c r="E13" s="27">
        <v>1</v>
      </c>
      <c r="F13" s="23"/>
      <c r="G13" s="25">
        <v>1</v>
      </c>
      <c r="I13" s="27">
        <v>1</v>
      </c>
      <c r="K13" s="27">
        <v>1</v>
      </c>
      <c r="L13" s="24"/>
      <c r="M13" s="23"/>
      <c r="N13" s="34">
        <v>1</v>
      </c>
      <c r="O13" s="28"/>
      <c r="P13" s="23"/>
    </row>
    <row r="14" spans="1:25">
      <c r="A14" s="21">
        <v>10</v>
      </c>
      <c r="B14" s="22" t="s">
        <v>134</v>
      </c>
      <c r="C14" s="26">
        <v>591500301000016</v>
      </c>
      <c r="D14" s="22" t="s">
        <v>135</v>
      </c>
      <c r="E14" s="23"/>
      <c r="F14" s="27">
        <v>1</v>
      </c>
      <c r="G14" s="25">
        <v>1</v>
      </c>
      <c r="J14" s="27">
        <v>1</v>
      </c>
      <c r="L14" s="27">
        <v>1</v>
      </c>
      <c r="M14" s="27">
        <v>1</v>
      </c>
      <c r="N14" s="34">
        <v>1</v>
      </c>
      <c r="O14" s="28"/>
      <c r="P14" s="23"/>
    </row>
    <row r="15" spans="1:25">
      <c r="A15" s="21">
        <v>11</v>
      </c>
      <c r="B15" s="22" t="s">
        <v>136</v>
      </c>
      <c r="C15" s="26">
        <v>621500301000124</v>
      </c>
      <c r="D15" s="22" t="s">
        <v>137</v>
      </c>
      <c r="E15" s="27">
        <v>1</v>
      </c>
      <c r="F15" s="23"/>
      <c r="G15" s="25">
        <v>1</v>
      </c>
      <c r="H15" s="29">
        <v>1</v>
      </c>
      <c r="I15" s="27">
        <v>1</v>
      </c>
      <c r="K15" s="27">
        <v>1</v>
      </c>
      <c r="L15" s="24"/>
      <c r="M15" s="23"/>
      <c r="N15" s="34">
        <v>1</v>
      </c>
      <c r="O15" s="28"/>
      <c r="P15" s="23"/>
    </row>
    <row r="16" spans="1:25">
      <c r="A16" s="21">
        <v>12</v>
      </c>
      <c r="B16" s="22" t="s">
        <v>138</v>
      </c>
      <c r="C16" s="26">
        <v>621500301000122</v>
      </c>
      <c r="D16" s="22" t="s">
        <v>139</v>
      </c>
      <c r="E16" s="23"/>
      <c r="F16" s="27">
        <v>1</v>
      </c>
      <c r="G16" s="25">
        <v>1</v>
      </c>
      <c r="I16" s="27">
        <v>1</v>
      </c>
      <c r="K16" s="29">
        <v>1</v>
      </c>
      <c r="L16" s="27">
        <v>1</v>
      </c>
      <c r="M16" s="27">
        <v>1</v>
      </c>
      <c r="N16" s="34">
        <v>1</v>
      </c>
      <c r="O16" s="28"/>
      <c r="P16" s="23"/>
    </row>
    <row r="17" spans="1:16">
      <c r="A17" s="21">
        <v>13</v>
      </c>
      <c r="B17" s="22" t="s">
        <v>140</v>
      </c>
      <c r="C17" s="26">
        <v>63150030100011</v>
      </c>
      <c r="D17" s="22" t="s">
        <v>141</v>
      </c>
      <c r="E17" s="23"/>
      <c r="F17" s="27">
        <v>1</v>
      </c>
      <c r="G17" s="25">
        <v>1</v>
      </c>
      <c r="H17" s="27">
        <v>1</v>
      </c>
      <c r="J17" s="27">
        <v>1</v>
      </c>
      <c r="L17" s="27">
        <v>1</v>
      </c>
      <c r="M17" s="29">
        <v>1</v>
      </c>
      <c r="N17" s="34">
        <v>1</v>
      </c>
      <c r="O17" s="28"/>
      <c r="P17" s="23"/>
    </row>
    <row r="18" spans="1:16">
      <c r="A18" s="21">
        <v>14</v>
      </c>
      <c r="B18" s="22" t="s">
        <v>142</v>
      </c>
      <c r="C18" s="26">
        <v>571500301000366</v>
      </c>
      <c r="D18" s="22" t="s">
        <v>143</v>
      </c>
      <c r="E18" s="27">
        <v>1</v>
      </c>
      <c r="F18" s="23"/>
      <c r="G18" s="25">
        <v>1</v>
      </c>
      <c r="H18" s="27">
        <v>1</v>
      </c>
      <c r="K18" s="27">
        <v>1</v>
      </c>
      <c r="L18" s="29">
        <v>1</v>
      </c>
      <c r="M18" s="27">
        <v>1</v>
      </c>
      <c r="N18" s="34">
        <v>1</v>
      </c>
      <c r="O18" s="28"/>
      <c r="P18" s="23"/>
    </row>
    <row r="19" spans="1:16">
      <c r="A19" s="21">
        <v>15</v>
      </c>
      <c r="B19" s="22" t="s">
        <v>144</v>
      </c>
      <c r="C19" s="26">
        <v>591500301000004</v>
      </c>
      <c r="D19" s="22" t="s">
        <v>145</v>
      </c>
      <c r="F19" s="27">
        <v>1</v>
      </c>
      <c r="G19" s="25">
        <v>1</v>
      </c>
      <c r="H19" s="23"/>
      <c r="I19" s="27">
        <v>1</v>
      </c>
      <c r="K19" s="29">
        <v>1</v>
      </c>
      <c r="L19" s="27">
        <v>1</v>
      </c>
      <c r="N19" s="34">
        <v>1</v>
      </c>
    </row>
    <row r="20" spans="1:16">
      <c r="H20" s="23"/>
    </row>
    <row r="21" spans="1:16">
      <c r="H21" s="23"/>
    </row>
    <row r="22" spans="1:16">
      <c r="A22" s="42" t="s">
        <v>12</v>
      </c>
      <c r="B22" s="40" t="s">
        <v>13</v>
      </c>
      <c r="C22" s="41"/>
      <c r="D22" s="41"/>
      <c r="E22" s="41"/>
      <c r="F22" s="48">
        <f>SUM(G5:G18)</f>
        <v>14</v>
      </c>
      <c r="G22" s="41"/>
      <c r="H22" s="41"/>
      <c r="I22" s="41"/>
      <c r="J22" s="41"/>
      <c r="K22" s="41"/>
      <c r="L22" s="41"/>
      <c r="M22" s="41"/>
      <c r="N22" s="41"/>
      <c r="O22" s="41"/>
      <c r="P22" s="6" t="s">
        <v>14</v>
      </c>
    </row>
    <row r="23" spans="1:16" ht="15.75" customHeight="1">
      <c r="A23" s="41"/>
      <c r="B23" s="47" t="s">
        <v>15</v>
      </c>
      <c r="C23" s="41"/>
      <c r="D23" s="41"/>
      <c r="E23" s="41"/>
      <c r="F23" s="49">
        <f>SUM(J5,L5,E6,H6,F7,I7,E8,H8,M8,H9,J9,I10,K10,F11,J11,H12,K12,E13,I13,K13,F14,J14,L14,M14,E15,I15,K15,F16,I16,L16,M16,F17,H17,J17,L17,E18,H18,K18,M18,F19,I19,L19)</f>
        <v>42</v>
      </c>
      <c r="G23" s="41"/>
      <c r="H23" s="41"/>
      <c r="I23" s="41"/>
      <c r="J23" s="41"/>
      <c r="K23" s="41"/>
      <c r="L23" s="41"/>
      <c r="M23" s="41"/>
      <c r="N23" s="41"/>
      <c r="O23" s="41"/>
      <c r="P23" s="10" t="s">
        <v>14</v>
      </c>
    </row>
    <row r="24" spans="1:16" ht="15.75" customHeight="1">
      <c r="A24" s="41"/>
      <c r="B24" s="43" t="s">
        <v>16</v>
      </c>
      <c r="C24" s="41"/>
      <c r="D24" s="41"/>
      <c r="E24" s="41"/>
      <c r="F24" s="51">
        <f>SUM(H5,K5,J7,F9,H10,I11,I12,H15,K16,M17,L18,K19)</f>
        <v>12</v>
      </c>
      <c r="G24" s="41"/>
      <c r="H24" s="41"/>
      <c r="I24" s="41"/>
      <c r="J24" s="41"/>
      <c r="K24" s="41"/>
      <c r="L24" s="41"/>
      <c r="M24" s="41"/>
      <c r="N24" s="41"/>
      <c r="O24" s="41"/>
      <c r="P24" s="13" t="s">
        <v>14</v>
      </c>
    </row>
    <row r="25" spans="1:16">
      <c r="A25" s="41"/>
      <c r="B25" s="14" t="s">
        <v>17</v>
      </c>
      <c r="C25" s="15"/>
      <c r="D25" s="15"/>
      <c r="E25" s="15"/>
      <c r="F25" s="52">
        <f>SUM(N5:N19)</f>
        <v>15</v>
      </c>
      <c r="G25" s="41"/>
      <c r="H25" s="41"/>
      <c r="I25" s="41"/>
      <c r="J25" s="41"/>
      <c r="K25" s="41"/>
      <c r="L25" s="41"/>
      <c r="M25" s="41"/>
      <c r="N25" s="41"/>
      <c r="O25" s="41"/>
      <c r="P25" s="16" t="s">
        <v>14</v>
      </c>
    </row>
    <row r="34" spans="2:2">
      <c r="B34" s="33"/>
    </row>
    <row r="40" spans="2:2">
      <c r="B40" s="33"/>
    </row>
    <row r="44" spans="2:2" ht="12.75">
      <c r="B44" s="33"/>
    </row>
  </sheetData>
  <mergeCells count="14">
    <mergeCell ref="A22:A25"/>
    <mergeCell ref="B24:E24"/>
    <mergeCell ref="B22:E22"/>
    <mergeCell ref="B23:E23"/>
    <mergeCell ref="M4:N4"/>
    <mergeCell ref="F23:O23"/>
    <mergeCell ref="F24:O24"/>
    <mergeCell ref="F25:O25"/>
    <mergeCell ref="F22:O22"/>
    <mergeCell ref="A3:D3"/>
    <mergeCell ref="A2:D2"/>
    <mergeCell ref="E3:P3"/>
    <mergeCell ref="E2:P2"/>
    <mergeCell ref="A1:P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34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6.28515625" customWidth="1"/>
    <col min="2" max="2" width="21.28515625" customWidth="1"/>
    <col min="3" max="3" width="15.85546875" customWidth="1"/>
    <col min="4" max="4" width="16.140625" customWidth="1"/>
    <col min="5" max="6" width="4.42578125" customWidth="1"/>
    <col min="7" max="7" width="4.140625" customWidth="1"/>
    <col min="8" max="8" width="4.28515625" customWidth="1"/>
    <col min="9" max="9" width="4.42578125" customWidth="1"/>
    <col min="10" max="10" width="4.28515625" customWidth="1"/>
    <col min="11" max="11" width="4.7109375" customWidth="1"/>
    <col min="12" max="12" width="4.42578125" customWidth="1"/>
    <col min="13" max="16" width="4.140625" customWidth="1"/>
  </cols>
  <sheetData>
    <row r="1" spans="1:24" ht="15.75" customHeight="1">
      <c r="A1" s="4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8"/>
      <c r="Q1" s="18"/>
      <c r="R1" s="18"/>
      <c r="S1" s="18"/>
      <c r="T1" s="18"/>
      <c r="U1" s="18"/>
      <c r="V1" s="18"/>
      <c r="W1" s="18"/>
      <c r="X1" s="18"/>
    </row>
    <row r="2" spans="1:24" ht="15.75" customHeight="1">
      <c r="A2" s="46" t="s">
        <v>18</v>
      </c>
      <c r="B2" s="41"/>
      <c r="C2" s="41"/>
      <c r="D2" s="41"/>
      <c r="E2" s="46" t="s">
        <v>19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18"/>
      <c r="Q2" s="18"/>
      <c r="R2" s="18"/>
      <c r="S2" s="18"/>
      <c r="T2" s="18"/>
      <c r="U2" s="18"/>
      <c r="V2" s="18"/>
      <c r="W2" s="18"/>
      <c r="X2" s="18"/>
    </row>
    <row r="3" spans="1:24" ht="15.75" customHeight="1">
      <c r="A3" s="50" t="s">
        <v>146</v>
      </c>
      <c r="B3" s="41"/>
      <c r="C3" s="41"/>
      <c r="D3" s="41"/>
      <c r="E3" s="46" t="s">
        <v>21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18"/>
      <c r="Q3" s="18"/>
      <c r="R3" s="18"/>
      <c r="S3" s="18"/>
      <c r="T3" s="18"/>
      <c r="U3" s="18"/>
      <c r="V3" s="18"/>
      <c r="W3" s="18"/>
      <c r="X3" s="18"/>
    </row>
    <row r="4" spans="1:24">
      <c r="A4" s="19" t="s">
        <v>22</v>
      </c>
      <c r="B4" s="19" t="s">
        <v>23</v>
      </c>
      <c r="C4" s="19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 t="s">
        <v>29</v>
      </c>
      <c r="I4" s="19" t="s">
        <v>30</v>
      </c>
      <c r="J4" s="19" t="s">
        <v>31</v>
      </c>
      <c r="K4" s="19" t="s">
        <v>32</v>
      </c>
      <c r="L4" s="19" t="s">
        <v>33</v>
      </c>
      <c r="M4" s="35" t="s">
        <v>34</v>
      </c>
      <c r="N4" s="19" t="s">
        <v>35</v>
      </c>
      <c r="O4" s="19" t="s">
        <v>36</v>
      </c>
      <c r="P4" s="19" t="s">
        <v>37</v>
      </c>
      <c r="Q4" s="20"/>
      <c r="R4" s="20"/>
      <c r="S4" s="20"/>
      <c r="T4" s="20"/>
      <c r="U4" s="20"/>
      <c r="V4" s="20"/>
      <c r="W4" s="20"/>
      <c r="X4" s="20"/>
    </row>
    <row r="5" spans="1:24">
      <c r="A5" s="21">
        <v>1</v>
      </c>
      <c r="B5" s="32" t="s">
        <v>147</v>
      </c>
      <c r="C5" s="30" t="s">
        <v>51</v>
      </c>
      <c r="D5" s="22" t="s">
        <v>148</v>
      </c>
      <c r="E5" s="23"/>
      <c r="F5" s="25">
        <v>1</v>
      </c>
      <c r="G5" s="27">
        <v>1</v>
      </c>
      <c r="J5" s="27">
        <v>1</v>
      </c>
      <c r="L5" s="27">
        <v>1</v>
      </c>
      <c r="M5" s="24"/>
      <c r="N5" s="23"/>
      <c r="O5" s="23"/>
    </row>
    <row r="6" spans="1:24">
      <c r="A6" s="21">
        <v>2</v>
      </c>
      <c r="B6" s="22" t="s">
        <v>149</v>
      </c>
      <c r="C6" s="26">
        <v>651500301000060</v>
      </c>
      <c r="D6" s="22" t="s">
        <v>150</v>
      </c>
      <c r="E6" s="27">
        <v>1</v>
      </c>
      <c r="F6" s="25">
        <v>1</v>
      </c>
      <c r="H6" s="27">
        <v>1</v>
      </c>
      <c r="K6" s="27">
        <v>1</v>
      </c>
      <c r="L6" s="23"/>
      <c r="M6" s="24"/>
      <c r="N6" s="28"/>
      <c r="O6" s="23"/>
    </row>
    <row r="7" spans="1:24">
      <c r="A7" s="21">
        <v>3</v>
      </c>
      <c r="B7" s="22" t="s">
        <v>151</v>
      </c>
      <c r="C7" s="26">
        <v>561500301000560</v>
      </c>
      <c r="D7" s="22" t="s">
        <v>152</v>
      </c>
      <c r="E7" s="23"/>
      <c r="F7" s="25">
        <v>1</v>
      </c>
      <c r="G7" s="27">
        <v>1</v>
      </c>
      <c r="I7" s="27">
        <v>1</v>
      </c>
      <c r="J7" s="29">
        <v>1</v>
      </c>
      <c r="M7" s="24"/>
      <c r="N7" s="23"/>
      <c r="O7" s="28"/>
    </row>
    <row r="8" spans="1:24">
      <c r="A8" s="21">
        <v>4</v>
      </c>
      <c r="B8" s="22" t="s">
        <v>153</v>
      </c>
      <c r="C8" s="26">
        <v>591500301000021</v>
      </c>
      <c r="D8" s="22" t="s">
        <v>154</v>
      </c>
      <c r="F8" s="25">
        <v>1</v>
      </c>
      <c r="H8" s="27">
        <v>1</v>
      </c>
      <c r="K8" s="27">
        <v>1</v>
      </c>
      <c r="L8" s="23"/>
      <c r="M8" s="24"/>
      <c r="N8" s="23"/>
      <c r="O8" s="23"/>
    </row>
    <row r="9" spans="1:24">
      <c r="A9" s="21">
        <v>5</v>
      </c>
      <c r="B9" s="22" t="s">
        <v>155</v>
      </c>
      <c r="C9" s="26">
        <v>5415003010093</v>
      </c>
      <c r="D9" s="22" t="s">
        <v>156</v>
      </c>
      <c r="E9" s="27">
        <v>1</v>
      </c>
      <c r="F9" s="25">
        <v>1</v>
      </c>
      <c r="H9" s="27">
        <v>1</v>
      </c>
      <c r="I9" s="29">
        <v>1</v>
      </c>
      <c r="J9" s="27">
        <v>1</v>
      </c>
      <c r="M9" s="24"/>
      <c r="N9" s="23"/>
      <c r="O9" s="23"/>
      <c r="Q9" s="24"/>
    </row>
    <row r="10" spans="1:24">
      <c r="H10" s="23"/>
    </row>
    <row r="11" spans="1:24">
      <c r="H11" s="23"/>
    </row>
    <row r="12" spans="1:24">
      <c r="A12" s="42" t="s">
        <v>12</v>
      </c>
      <c r="B12" s="40" t="s">
        <v>13</v>
      </c>
      <c r="C12" s="41"/>
      <c r="D12" s="41"/>
      <c r="E12" s="41"/>
      <c r="F12" s="48">
        <f>SUM(F5:F9)</f>
        <v>5</v>
      </c>
      <c r="G12" s="41"/>
      <c r="H12" s="41"/>
      <c r="I12" s="41"/>
      <c r="J12" s="41"/>
      <c r="K12" s="41"/>
      <c r="L12" s="41"/>
      <c r="M12" s="41"/>
      <c r="N12" s="41"/>
      <c r="O12" s="6" t="s">
        <v>14</v>
      </c>
    </row>
    <row r="13" spans="1:24" ht="15.75" customHeight="1">
      <c r="A13" s="41"/>
      <c r="B13" s="47" t="s">
        <v>15</v>
      </c>
      <c r="C13" s="41"/>
      <c r="D13" s="41"/>
      <c r="E13" s="41"/>
      <c r="F13" s="49">
        <f>SUM(G5,J5,L5,E6,H6,K6,G7,I7,H8,K8,E9,H9,J9)</f>
        <v>13</v>
      </c>
      <c r="G13" s="41"/>
      <c r="H13" s="41"/>
      <c r="I13" s="41"/>
      <c r="J13" s="41"/>
      <c r="K13" s="41"/>
      <c r="L13" s="41"/>
      <c r="M13" s="41"/>
      <c r="N13" s="41"/>
      <c r="O13" s="10" t="s">
        <v>14</v>
      </c>
    </row>
    <row r="14" spans="1:24" ht="15.75" customHeight="1">
      <c r="A14" s="41"/>
      <c r="B14" s="43" t="s">
        <v>16</v>
      </c>
      <c r="C14" s="41"/>
      <c r="D14" s="41"/>
      <c r="E14" s="41"/>
      <c r="F14" s="51">
        <f>SUM(J7,I9)</f>
        <v>2</v>
      </c>
      <c r="G14" s="41"/>
      <c r="H14" s="41"/>
      <c r="I14" s="41"/>
      <c r="J14" s="41"/>
      <c r="K14" s="41"/>
      <c r="L14" s="41"/>
      <c r="M14" s="41"/>
      <c r="N14" s="41"/>
      <c r="O14" s="13" t="s">
        <v>14</v>
      </c>
    </row>
    <row r="15" spans="1:24">
      <c r="A15" s="41"/>
      <c r="B15" s="14" t="s">
        <v>17</v>
      </c>
      <c r="C15" s="15"/>
      <c r="D15" s="15"/>
      <c r="E15" s="15"/>
      <c r="F15" s="52">
        <v>0</v>
      </c>
      <c r="G15" s="41"/>
      <c r="H15" s="41"/>
      <c r="I15" s="41"/>
      <c r="J15" s="41"/>
      <c r="K15" s="41"/>
      <c r="L15" s="41"/>
      <c r="M15" s="41"/>
      <c r="N15" s="41"/>
      <c r="O15" s="16" t="s">
        <v>14</v>
      </c>
    </row>
    <row r="24" spans="2:2">
      <c r="B24" s="33"/>
    </row>
    <row r="30" spans="2:2">
      <c r="B30" s="33"/>
    </row>
    <row r="34" spans="2:2">
      <c r="B34" s="33"/>
    </row>
  </sheetData>
  <mergeCells count="13">
    <mergeCell ref="A3:D3"/>
    <mergeCell ref="A2:D2"/>
    <mergeCell ref="E3:O3"/>
    <mergeCell ref="E2:O2"/>
    <mergeCell ref="A1:O1"/>
    <mergeCell ref="A12:A15"/>
    <mergeCell ref="B14:E14"/>
    <mergeCell ref="B12:E12"/>
    <mergeCell ref="B13:E13"/>
    <mergeCell ref="F14:N14"/>
    <mergeCell ref="F15:N15"/>
    <mergeCell ref="F12:N12"/>
    <mergeCell ref="F13:N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40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6.28515625" customWidth="1"/>
    <col min="2" max="2" width="21.28515625" customWidth="1"/>
    <col min="3" max="3" width="15.85546875" customWidth="1"/>
    <col min="4" max="4" width="16.140625" customWidth="1"/>
    <col min="5" max="6" width="4.42578125" customWidth="1"/>
    <col min="7" max="7" width="4.140625" customWidth="1"/>
    <col min="8" max="8" width="4.28515625" customWidth="1"/>
    <col min="9" max="9" width="4.42578125" customWidth="1"/>
    <col min="10" max="10" width="4.28515625" customWidth="1"/>
    <col min="11" max="11" width="4.7109375" customWidth="1"/>
    <col min="12" max="12" width="4.42578125" customWidth="1"/>
    <col min="13" max="16" width="4.140625" customWidth="1"/>
  </cols>
  <sheetData>
    <row r="1" spans="1:24" ht="15.75" customHeight="1">
      <c r="A1" s="4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8"/>
      <c r="Q1" s="18"/>
      <c r="R1" s="18"/>
      <c r="S1" s="18"/>
      <c r="T1" s="18"/>
      <c r="U1" s="18"/>
      <c r="V1" s="18"/>
      <c r="W1" s="18"/>
      <c r="X1" s="18"/>
    </row>
    <row r="2" spans="1:24" ht="15.75" customHeight="1">
      <c r="A2" s="46" t="s">
        <v>18</v>
      </c>
      <c r="B2" s="41"/>
      <c r="C2" s="41"/>
      <c r="D2" s="41"/>
      <c r="E2" s="46" t="s">
        <v>19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18"/>
      <c r="Q2" s="18"/>
      <c r="R2" s="18"/>
      <c r="S2" s="18"/>
      <c r="T2" s="18"/>
      <c r="U2" s="18"/>
      <c r="V2" s="18"/>
      <c r="W2" s="18"/>
      <c r="X2" s="18"/>
    </row>
    <row r="3" spans="1:24" ht="15.75" customHeight="1">
      <c r="A3" s="50" t="s">
        <v>157</v>
      </c>
      <c r="B3" s="41"/>
      <c r="C3" s="41"/>
      <c r="D3" s="41"/>
      <c r="E3" s="46" t="s">
        <v>21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18"/>
      <c r="Q3" s="18"/>
      <c r="R3" s="18"/>
      <c r="S3" s="18"/>
      <c r="T3" s="18"/>
      <c r="U3" s="18"/>
      <c r="V3" s="18"/>
      <c r="W3" s="18"/>
      <c r="X3" s="18"/>
    </row>
    <row r="4" spans="1:24">
      <c r="A4" s="19" t="s">
        <v>22</v>
      </c>
      <c r="B4" s="19" t="s">
        <v>23</v>
      </c>
      <c r="C4" s="19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 t="s">
        <v>29</v>
      </c>
      <c r="I4" s="19" t="s">
        <v>30</v>
      </c>
      <c r="J4" s="19" t="s">
        <v>31</v>
      </c>
      <c r="K4" s="19" t="s">
        <v>32</v>
      </c>
      <c r="L4" s="19" t="s">
        <v>33</v>
      </c>
      <c r="M4" s="35" t="s">
        <v>34</v>
      </c>
      <c r="N4" s="19" t="s">
        <v>35</v>
      </c>
      <c r="O4" s="19" t="s">
        <v>36</v>
      </c>
      <c r="P4" s="19" t="s">
        <v>37</v>
      </c>
      <c r="Q4" s="20"/>
      <c r="R4" s="20"/>
      <c r="S4" s="20"/>
      <c r="T4" s="20"/>
      <c r="U4" s="20"/>
      <c r="V4" s="20"/>
      <c r="W4" s="20"/>
      <c r="X4" s="20"/>
    </row>
    <row r="5" spans="1:24">
      <c r="A5" s="21">
        <v>1</v>
      </c>
      <c r="B5" s="32" t="s">
        <v>158</v>
      </c>
      <c r="C5" s="22"/>
      <c r="D5" s="22" t="s">
        <v>159</v>
      </c>
      <c r="E5" s="25">
        <v>1</v>
      </c>
      <c r="G5" s="24"/>
      <c r="J5" s="24"/>
      <c r="L5" s="24"/>
      <c r="M5" s="24"/>
      <c r="N5" s="23"/>
      <c r="O5" s="23"/>
    </row>
    <row r="6" spans="1:24">
      <c r="A6" s="21">
        <v>2</v>
      </c>
      <c r="B6" s="22" t="s">
        <v>160</v>
      </c>
      <c r="C6" s="26">
        <v>641500301000105</v>
      </c>
      <c r="D6" s="22" t="s">
        <v>161</v>
      </c>
      <c r="E6" s="25">
        <v>1</v>
      </c>
      <c r="F6" s="27">
        <v>1</v>
      </c>
      <c r="H6" s="24"/>
      <c r="I6" s="27">
        <v>1</v>
      </c>
      <c r="K6" s="24"/>
      <c r="L6" s="27">
        <v>1</v>
      </c>
      <c r="M6" s="24"/>
      <c r="N6" s="28"/>
      <c r="O6" s="23"/>
    </row>
    <row r="7" spans="1:24">
      <c r="A7" s="21">
        <v>3</v>
      </c>
      <c r="B7" s="22" t="s">
        <v>162</v>
      </c>
      <c r="C7" s="26">
        <v>611500301000226</v>
      </c>
      <c r="D7" s="22" t="s">
        <v>163</v>
      </c>
      <c r="E7" s="25">
        <v>1</v>
      </c>
      <c r="L7" s="23"/>
      <c r="M7" s="24"/>
      <c r="N7" s="28"/>
      <c r="O7" s="23"/>
    </row>
    <row r="8" spans="1:24">
      <c r="A8" s="21">
        <v>4</v>
      </c>
      <c r="B8" s="22" t="s">
        <v>162</v>
      </c>
      <c r="C8" s="26">
        <v>651500301000058</v>
      </c>
      <c r="D8" s="22" t="s">
        <v>164</v>
      </c>
      <c r="E8" s="25">
        <v>1</v>
      </c>
      <c r="F8" s="27">
        <v>1</v>
      </c>
      <c r="H8" s="27">
        <v>1</v>
      </c>
      <c r="K8" s="27">
        <v>1</v>
      </c>
      <c r="L8" s="23"/>
      <c r="M8" s="24"/>
      <c r="N8" s="28"/>
      <c r="O8" s="23"/>
    </row>
    <row r="9" spans="1:24">
      <c r="A9" s="21">
        <v>5</v>
      </c>
      <c r="B9" s="22" t="s">
        <v>165</v>
      </c>
      <c r="C9" s="22"/>
      <c r="D9" s="36" t="s">
        <v>166</v>
      </c>
      <c r="E9" s="25">
        <v>1</v>
      </c>
      <c r="H9" s="24"/>
      <c r="K9" s="24"/>
      <c r="L9" s="23"/>
      <c r="M9" s="29">
        <v>1</v>
      </c>
      <c r="N9" s="28"/>
      <c r="O9" s="23"/>
    </row>
    <row r="10" spans="1:24">
      <c r="A10" s="21">
        <v>6</v>
      </c>
      <c r="B10" s="22" t="s">
        <v>165</v>
      </c>
      <c r="C10" s="26">
        <v>611500301000225</v>
      </c>
      <c r="D10" s="22" t="s">
        <v>167</v>
      </c>
      <c r="E10" s="25">
        <v>1</v>
      </c>
      <c r="H10" s="24"/>
      <c r="K10" s="24"/>
      <c r="L10" s="23"/>
      <c r="M10" s="24"/>
      <c r="N10" s="28"/>
      <c r="O10" s="23"/>
    </row>
    <row r="11" spans="1:24">
      <c r="A11" s="21">
        <v>7</v>
      </c>
      <c r="B11" s="22" t="s">
        <v>168</v>
      </c>
      <c r="C11" s="26">
        <v>5415003010091</v>
      </c>
      <c r="D11" s="22" t="s">
        <v>169</v>
      </c>
      <c r="E11" s="25">
        <v>1</v>
      </c>
      <c r="F11" s="27">
        <v>1</v>
      </c>
      <c r="H11" s="29">
        <v>1</v>
      </c>
      <c r="I11" s="27">
        <v>1</v>
      </c>
      <c r="K11" s="29">
        <v>1</v>
      </c>
      <c r="L11" s="23"/>
      <c r="M11" s="27">
        <v>1</v>
      </c>
      <c r="N11" s="28"/>
      <c r="O11" s="23"/>
    </row>
    <row r="12" spans="1:24">
      <c r="A12" s="21">
        <v>8</v>
      </c>
      <c r="B12" s="22" t="s">
        <v>170</v>
      </c>
      <c r="C12" s="26">
        <v>631500301000112</v>
      </c>
      <c r="D12" s="22" t="s">
        <v>171</v>
      </c>
      <c r="E12" s="25">
        <v>1</v>
      </c>
      <c r="H12" s="24"/>
      <c r="I12" s="27">
        <v>1</v>
      </c>
      <c r="K12" s="24"/>
      <c r="L12" s="27">
        <v>1</v>
      </c>
      <c r="M12" s="24"/>
      <c r="N12" s="28"/>
      <c r="O12" s="23"/>
    </row>
    <row r="13" spans="1:24">
      <c r="A13" s="21">
        <v>9</v>
      </c>
      <c r="B13" s="22" t="s">
        <v>165</v>
      </c>
      <c r="C13" s="26">
        <v>631500301000113</v>
      </c>
      <c r="D13" s="22" t="s">
        <v>172</v>
      </c>
      <c r="E13" s="25">
        <v>1</v>
      </c>
      <c r="H13" s="27">
        <v>1</v>
      </c>
      <c r="K13" s="27">
        <v>1</v>
      </c>
      <c r="L13" s="23"/>
      <c r="M13" s="27">
        <v>1</v>
      </c>
      <c r="N13" s="28"/>
      <c r="O13" s="23"/>
    </row>
    <row r="14" spans="1:24">
      <c r="A14" s="21">
        <v>10</v>
      </c>
      <c r="B14" s="22" t="s">
        <v>173</v>
      </c>
      <c r="C14" s="26">
        <v>571500301000368</v>
      </c>
      <c r="D14" s="22" t="s">
        <v>174</v>
      </c>
      <c r="E14" s="25">
        <v>1</v>
      </c>
      <c r="G14" s="24"/>
      <c r="I14" s="24"/>
      <c r="J14" s="24"/>
      <c r="M14" s="24"/>
      <c r="N14" s="23"/>
      <c r="O14" s="28"/>
    </row>
    <row r="15" spans="1:24">
      <c r="A15" s="21">
        <v>11</v>
      </c>
      <c r="B15" s="22" t="s">
        <v>175</v>
      </c>
      <c r="C15" s="26">
        <v>591500301000009</v>
      </c>
      <c r="D15" s="22" t="s">
        <v>176</v>
      </c>
      <c r="E15" s="25">
        <v>1</v>
      </c>
      <c r="H15" s="24"/>
      <c r="K15" s="24"/>
      <c r="L15" s="23"/>
      <c r="M15" s="24"/>
      <c r="N15" s="23"/>
      <c r="O15" s="23"/>
    </row>
    <row r="16" spans="1:24">
      <c r="H16" s="23"/>
    </row>
    <row r="17" spans="1:15">
      <c r="H17" s="23"/>
    </row>
    <row r="18" spans="1:15">
      <c r="A18" s="42" t="s">
        <v>12</v>
      </c>
      <c r="B18" s="40" t="s">
        <v>13</v>
      </c>
      <c r="C18" s="41"/>
      <c r="D18" s="41"/>
      <c r="E18" s="41"/>
      <c r="F18" s="48">
        <f>SUM(E5:E15)</f>
        <v>11</v>
      </c>
      <c r="G18" s="41"/>
      <c r="H18" s="41"/>
      <c r="I18" s="41"/>
      <c r="J18" s="41"/>
      <c r="K18" s="41"/>
      <c r="L18" s="41"/>
      <c r="M18" s="41"/>
      <c r="N18" s="41"/>
      <c r="O18" s="6" t="s">
        <v>14</v>
      </c>
    </row>
    <row r="19" spans="1:15" ht="15.75" customHeight="1">
      <c r="A19" s="41"/>
      <c r="B19" s="47" t="s">
        <v>15</v>
      </c>
      <c r="C19" s="41"/>
      <c r="D19" s="41"/>
      <c r="E19" s="41"/>
      <c r="F19" s="49">
        <f>SUM(F6,I6,L6,F8,H8,K8,F11,I11,M11,I12,L12,H13,K13,M13)</f>
        <v>14</v>
      </c>
      <c r="G19" s="41"/>
      <c r="H19" s="41"/>
      <c r="I19" s="41"/>
      <c r="J19" s="41"/>
      <c r="K19" s="41"/>
      <c r="L19" s="41"/>
      <c r="M19" s="41"/>
      <c r="N19" s="41"/>
      <c r="O19" s="10" t="s">
        <v>14</v>
      </c>
    </row>
    <row r="20" spans="1:15" ht="15.75" customHeight="1">
      <c r="A20" s="41"/>
      <c r="B20" s="43" t="s">
        <v>16</v>
      </c>
      <c r="C20" s="41"/>
      <c r="D20" s="41"/>
      <c r="E20" s="41"/>
      <c r="F20" s="51">
        <f>SUM(M9,K11,H11)</f>
        <v>3</v>
      </c>
      <c r="G20" s="41"/>
      <c r="H20" s="41"/>
      <c r="I20" s="41"/>
      <c r="J20" s="41"/>
      <c r="K20" s="41"/>
      <c r="L20" s="41"/>
      <c r="M20" s="41"/>
      <c r="N20" s="41"/>
      <c r="O20" s="13" t="s">
        <v>14</v>
      </c>
    </row>
    <row r="21" spans="1:15">
      <c r="A21" s="41"/>
      <c r="B21" s="14" t="s">
        <v>17</v>
      </c>
      <c r="C21" s="15"/>
      <c r="D21" s="15"/>
      <c r="E21" s="15"/>
      <c r="F21" s="52">
        <v>0</v>
      </c>
      <c r="G21" s="41"/>
      <c r="H21" s="41"/>
      <c r="I21" s="41"/>
      <c r="J21" s="41"/>
      <c r="K21" s="41"/>
      <c r="L21" s="41"/>
      <c r="M21" s="41"/>
      <c r="N21" s="41"/>
      <c r="O21" s="16" t="s">
        <v>14</v>
      </c>
    </row>
    <row r="30" spans="1:15">
      <c r="B30" s="33"/>
    </row>
    <row r="36" spans="2:2">
      <c r="B36" s="33"/>
    </row>
    <row r="40" spans="2:2">
      <c r="B40" s="33"/>
    </row>
  </sheetData>
  <mergeCells count="13">
    <mergeCell ref="A1:O1"/>
    <mergeCell ref="A18:A21"/>
    <mergeCell ref="B20:E20"/>
    <mergeCell ref="B19:E19"/>
    <mergeCell ref="F20:N20"/>
    <mergeCell ref="F21:N21"/>
    <mergeCell ref="F18:N18"/>
    <mergeCell ref="F19:N19"/>
    <mergeCell ref="B18:E18"/>
    <mergeCell ref="A3:D3"/>
    <mergeCell ref="A2:D2"/>
    <mergeCell ref="E3:O3"/>
    <mergeCell ref="E2:O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61"/>
  <sheetViews>
    <sheetView workbookViewId="0">
      <pane ySplit="4" topLeftCell="A5" activePane="bottomLeft" state="frozen"/>
      <selection pane="bottomLeft" activeCell="C5" sqref="C5:C37"/>
    </sheetView>
  </sheetViews>
  <sheetFormatPr defaultColWidth="12.5703125" defaultRowHeight="15.75" customHeight="1"/>
  <cols>
    <col min="1" max="1" width="6.28515625" customWidth="1"/>
    <col min="2" max="2" width="21.28515625" customWidth="1"/>
    <col min="3" max="3" width="25.7109375" customWidth="1"/>
    <col min="4" max="4" width="16.140625" customWidth="1"/>
    <col min="5" max="6" width="4.42578125" customWidth="1"/>
    <col min="7" max="7" width="4.140625" customWidth="1"/>
    <col min="8" max="8" width="4.28515625" customWidth="1"/>
    <col min="9" max="9" width="4.42578125" customWidth="1"/>
    <col min="10" max="10" width="4.28515625" customWidth="1"/>
    <col min="11" max="11" width="4.7109375" customWidth="1"/>
    <col min="12" max="12" width="4.42578125" customWidth="1"/>
    <col min="13" max="16" width="4.140625" customWidth="1"/>
  </cols>
  <sheetData>
    <row r="1" spans="1:24" ht="15.75" customHeight="1">
      <c r="A1" s="44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8"/>
      <c r="Q1" s="18"/>
      <c r="R1" s="18"/>
      <c r="S1" s="18"/>
      <c r="T1" s="18"/>
      <c r="U1" s="18"/>
      <c r="V1" s="18"/>
      <c r="W1" s="18"/>
      <c r="X1" s="18"/>
    </row>
    <row r="2" spans="1:24" ht="15.75" customHeight="1">
      <c r="A2" s="46" t="s">
        <v>18</v>
      </c>
      <c r="B2" s="41"/>
      <c r="C2" s="41"/>
      <c r="D2" s="41"/>
      <c r="E2" s="46" t="s">
        <v>19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18"/>
      <c r="Q2" s="18"/>
      <c r="R2" s="18"/>
      <c r="S2" s="18"/>
      <c r="T2" s="18"/>
      <c r="U2" s="18"/>
      <c r="V2" s="18"/>
      <c r="W2" s="18"/>
      <c r="X2" s="18"/>
    </row>
    <row r="3" spans="1:24" ht="15.75" customHeight="1">
      <c r="A3" s="50" t="s">
        <v>177</v>
      </c>
      <c r="B3" s="41"/>
      <c r="C3" s="41"/>
      <c r="D3" s="41"/>
      <c r="E3" s="46" t="s">
        <v>21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18"/>
      <c r="Q3" s="18"/>
      <c r="R3" s="18"/>
      <c r="S3" s="18"/>
      <c r="T3" s="18"/>
      <c r="U3" s="18"/>
      <c r="V3" s="18"/>
      <c r="W3" s="18"/>
      <c r="X3" s="18"/>
    </row>
    <row r="4" spans="1:24">
      <c r="A4" s="19" t="s">
        <v>22</v>
      </c>
      <c r="B4" s="19" t="s">
        <v>178</v>
      </c>
      <c r="C4" s="19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 t="s">
        <v>29</v>
      </c>
      <c r="I4" s="19" t="s">
        <v>30</v>
      </c>
      <c r="J4" s="19" t="s">
        <v>31</v>
      </c>
      <c r="K4" s="19" t="s">
        <v>32</v>
      </c>
      <c r="L4" s="19" t="s">
        <v>33</v>
      </c>
      <c r="M4" s="35" t="s">
        <v>34</v>
      </c>
      <c r="N4" s="19" t="s">
        <v>35</v>
      </c>
      <c r="O4" s="19" t="s">
        <v>36</v>
      </c>
      <c r="P4" s="19" t="s">
        <v>37</v>
      </c>
      <c r="Q4" s="20"/>
      <c r="R4" s="20"/>
      <c r="S4" s="20"/>
      <c r="T4" s="20"/>
      <c r="U4" s="20"/>
      <c r="V4" s="20"/>
      <c r="W4" s="20"/>
      <c r="X4" s="20"/>
    </row>
    <row r="5" spans="1:24">
      <c r="A5" s="21">
        <v>1</v>
      </c>
      <c r="B5" s="32" t="s">
        <v>179</v>
      </c>
      <c r="C5" s="54">
        <v>621500301000110</v>
      </c>
      <c r="D5" s="22" t="s">
        <v>180</v>
      </c>
      <c r="E5" s="23"/>
      <c r="F5" s="24"/>
      <c r="G5" s="24"/>
      <c r="H5" s="27">
        <v>1</v>
      </c>
      <c r="J5" s="24"/>
      <c r="K5" s="24"/>
      <c r="L5" s="24"/>
      <c r="M5" s="24"/>
      <c r="N5" s="23"/>
      <c r="O5" s="23"/>
      <c r="P5" s="4">
        <v>1</v>
      </c>
    </row>
    <row r="6" spans="1:24">
      <c r="A6" s="21">
        <v>2</v>
      </c>
      <c r="B6" s="32" t="s">
        <v>181</v>
      </c>
      <c r="C6" s="55"/>
      <c r="D6" s="22" t="s">
        <v>182</v>
      </c>
      <c r="E6" s="23"/>
      <c r="F6" s="24"/>
      <c r="G6" s="27">
        <v>1</v>
      </c>
      <c r="H6" s="24"/>
      <c r="J6" s="24"/>
      <c r="K6" s="24"/>
      <c r="L6" s="24"/>
      <c r="M6" s="24"/>
      <c r="N6" s="23"/>
      <c r="O6" s="23"/>
      <c r="P6" s="4">
        <v>1</v>
      </c>
    </row>
    <row r="7" spans="1:24">
      <c r="A7" s="21">
        <v>3</v>
      </c>
      <c r="B7" s="32" t="s">
        <v>181</v>
      </c>
      <c r="C7" s="54">
        <v>5315003010278</v>
      </c>
      <c r="D7" s="22" t="s">
        <v>183</v>
      </c>
      <c r="E7" s="23"/>
      <c r="F7" s="24"/>
      <c r="G7" s="27">
        <v>1</v>
      </c>
      <c r="H7" s="24"/>
      <c r="J7" s="24"/>
      <c r="K7" s="24"/>
      <c r="L7" s="24"/>
      <c r="M7" s="24"/>
      <c r="N7" s="23"/>
      <c r="O7" s="23"/>
      <c r="P7" s="4">
        <v>1</v>
      </c>
    </row>
    <row r="8" spans="1:24">
      <c r="A8" s="21">
        <v>4</v>
      </c>
      <c r="B8" s="32" t="s">
        <v>181</v>
      </c>
      <c r="C8" s="54">
        <v>5315003010279</v>
      </c>
      <c r="D8" s="22" t="s">
        <v>184</v>
      </c>
      <c r="E8" s="23"/>
      <c r="F8" s="24"/>
      <c r="G8" s="27">
        <v>1</v>
      </c>
      <c r="H8" s="24"/>
      <c r="J8" s="24"/>
      <c r="K8" s="24"/>
      <c r="L8" s="24"/>
      <c r="M8" s="24"/>
      <c r="N8" s="23"/>
      <c r="O8" s="23"/>
      <c r="P8" s="4">
        <v>1</v>
      </c>
    </row>
    <row r="9" spans="1:24">
      <c r="A9" s="21">
        <v>5</v>
      </c>
      <c r="B9" s="32" t="s">
        <v>181</v>
      </c>
      <c r="C9" s="54">
        <v>621500301000100</v>
      </c>
      <c r="D9" s="22" t="s">
        <v>185</v>
      </c>
      <c r="E9" s="23"/>
      <c r="F9" s="24"/>
      <c r="G9" s="27">
        <v>1</v>
      </c>
      <c r="H9" s="24"/>
      <c r="J9" s="24"/>
      <c r="K9" s="24"/>
      <c r="L9" s="24"/>
      <c r="M9" s="24"/>
      <c r="N9" s="23"/>
      <c r="O9" s="23"/>
      <c r="P9" s="4">
        <v>1</v>
      </c>
    </row>
    <row r="10" spans="1:24">
      <c r="A10" s="21">
        <v>6</v>
      </c>
      <c r="B10" s="32" t="s">
        <v>186</v>
      </c>
      <c r="C10" s="54">
        <v>591500301000006</v>
      </c>
      <c r="D10" s="22" t="s">
        <v>187</v>
      </c>
      <c r="E10" s="23"/>
      <c r="F10" s="24"/>
      <c r="G10" s="24"/>
      <c r="H10" s="24"/>
      <c r="J10" s="24"/>
      <c r="K10" s="24"/>
      <c r="L10" s="24"/>
      <c r="M10" s="24"/>
      <c r="N10" s="23"/>
      <c r="O10" s="23"/>
      <c r="P10" s="4">
        <v>1</v>
      </c>
    </row>
    <row r="11" spans="1:24">
      <c r="A11" s="21">
        <v>7</v>
      </c>
      <c r="B11" s="32" t="s">
        <v>186</v>
      </c>
      <c r="C11" s="54">
        <v>621500301000111</v>
      </c>
      <c r="D11" s="22" t="s">
        <v>188</v>
      </c>
      <c r="E11" s="23"/>
      <c r="F11" s="24"/>
      <c r="G11" s="24"/>
      <c r="H11" s="24"/>
      <c r="I11" s="7">
        <v>1</v>
      </c>
      <c r="J11" s="24"/>
      <c r="K11" s="24"/>
      <c r="L11" s="24"/>
      <c r="M11" s="24"/>
      <c r="N11" s="23"/>
      <c r="O11" s="23"/>
      <c r="P11" s="4">
        <v>1</v>
      </c>
    </row>
    <row r="12" spans="1:24">
      <c r="A12" s="21">
        <v>8</v>
      </c>
      <c r="B12" s="32" t="s">
        <v>186</v>
      </c>
      <c r="C12" s="54">
        <v>571500301000372</v>
      </c>
      <c r="D12" s="22" t="s">
        <v>189</v>
      </c>
      <c r="E12" s="23"/>
      <c r="F12" s="24"/>
      <c r="G12" s="24"/>
      <c r="H12" s="24"/>
      <c r="I12" s="7">
        <v>1</v>
      </c>
      <c r="J12" s="24"/>
      <c r="K12" s="24"/>
      <c r="L12" s="24"/>
      <c r="M12" s="24"/>
      <c r="N12" s="23"/>
      <c r="O12" s="23"/>
      <c r="P12" s="4">
        <v>1</v>
      </c>
    </row>
    <row r="13" spans="1:24">
      <c r="A13" s="21">
        <v>9</v>
      </c>
      <c r="B13" s="32" t="s">
        <v>186</v>
      </c>
      <c r="C13" s="54">
        <v>5415003010086</v>
      </c>
      <c r="D13" s="22" t="s">
        <v>190</v>
      </c>
      <c r="E13" s="23"/>
      <c r="F13" s="24"/>
      <c r="G13" s="24"/>
      <c r="H13" s="24"/>
      <c r="I13" s="7">
        <v>1</v>
      </c>
      <c r="J13" s="24"/>
      <c r="K13" s="24"/>
      <c r="L13" s="24"/>
      <c r="M13" s="24"/>
      <c r="N13" s="23"/>
      <c r="O13" s="23"/>
      <c r="P13" s="4">
        <v>1</v>
      </c>
    </row>
    <row r="14" spans="1:24">
      <c r="A14" s="21">
        <v>10</v>
      </c>
      <c r="B14" s="32" t="s">
        <v>186</v>
      </c>
      <c r="C14" s="54">
        <v>621500301000108</v>
      </c>
      <c r="D14" s="22" t="s">
        <v>191</v>
      </c>
      <c r="E14" s="23"/>
      <c r="F14" s="24"/>
      <c r="G14" s="24"/>
      <c r="H14" s="24"/>
      <c r="J14" s="24"/>
      <c r="K14" s="24"/>
      <c r="L14" s="24"/>
      <c r="M14" s="27">
        <v>1</v>
      </c>
      <c r="N14" s="23"/>
      <c r="O14" s="23"/>
      <c r="P14" s="4">
        <v>1</v>
      </c>
    </row>
    <row r="15" spans="1:24">
      <c r="A15" s="21">
        <v>11</v>
      </c>
      <c r="B15" s="32" t="s">
        <v>192</v>
      </c>
      <c r="C15" s="54">
        <v>571500301000382</v>
      </c>
      <c r="D15" s="22" t="s">
        <v>193</v>
      </c>
      <c r="E15" s="23"/>
      <c r="F15" s="24"/>
      <c r="G15" s="24"/>
      <c r="H15" s="24"/>
      <c r="J15" s="24"/>
      <c r="K15" s="24"/>
      <c r="L15" s="24"/>
      <c r="M15" s="27">
        <v>1</v>
      </c>
      <c r="N15" s="23"/>
      <c r="O15" s="23"/>
      <c r="P15" s="4">
        <v>1</v>
      </c>
    </row>
    <row r="16" spans="1:24">
      <c r="A16" s="21">
        <v>12</v>
      </c>
      <c r="B16" s="32" t="s">
        <v>192</v>
      </c>
      <c r="C16" s="54">
        <v>571500301000384</v>
      </c>
      <c r="D16" s="22" t="s">
        <v>194</v>
      </c>
      <c r="E16" s="23"/>
      <c r="F16" s="24"/>
      <c r="G16" s="24"/>
      <c r="H16" s="24"/>
      <c r="J16" s="24"/>
      <c r="K16" s="24"/>
      <c r="L16" s="24"/>
      <c r="M16" s="27">
        <v>1</v>
      </c>
      <c r="N16" s="23"/>
      <c r="O16" s="23"/>
      <c r="P16" s="4">
        <v>1</v>
      </c>
    </row>
    <row r="17" spans="1:16">
      <c r="A17" s="21">
        <v>13</v>
      </c>
      <c r="B17" s="32" t="s">
        <v>192</v>
      </c>
      <c r="C17" s="54">
        <v>571500301000383</v>
      </c>
      <c r="D17" s="22" t="s">
        <v>195</v>
      </c>
      <c r="E17" s="23"/>
      <c r="F17" s="24"/>
      <c r="G17" s="24"/>
      <c r="H17" s="24"/>
      <c r="J17" s="24"/>
      <c r="K17" s="24"/>
      <c r="L17" s="24"/>
      <c r="M17" s="24"/>
      <c r="N17" s="23"/>
      <c r="O17" s="23"/>
      <c r="P17" s="4">
        <v>1</v>
      </c>
    </row>
    <row r="18" spans="1:16">
      <c r="A18" s="21">
        <v>14</v>
      </c>
      <c r="B18" s="32" t="s">
        <v>192</v>
      </c>
      <c r="C18" s="55"/>
      <c r="D18" s="22" t="s">
        <v>196</v>
      </c>
      <c r="E18" s="23"/>
      <c r="F18" s="24"/>
      <c r="G18" s="24"/>
      <c r="H18" s="24"/>
      <c r="J18" s="24"/>
      <c r="K18" s="24"/>
      <c r="L18" s="24"/>
      <c r="M18" s="24"/>
      <c r="N18" s="23"/>
      <c r="O18" s="23"/>
      <c r="P18" s="4">
        <v>1</v>
      </c>
    </row>
    <row r="19" spans="1:16">
      <c r="A19" s="21">
        <v>15</v>
      </c>
      <c r="B19" s="32" t="s">
        <v>197</v>
      </c>
      <c r="C19" s="56" t="s">
        <v>51</v>
      </c>
      <c r="D19" s="22" t="s">
        <v>187</v>
      </c>
      <c r="E19" s="23"/>
      <c r="F19" s="24"/>
      <c r="G19" s="24"/>
      <c r="H19" s="24"/>
      <c r="J19" s="24"/>
      <c r="K19" s="24"/>
      <c r="L19" s="24"/>
      <c r="M19" s="24"/>
      <c r="N19" s="23"/>
      <c r="O19" s="37">
        <v>1</v>
      </c>
    </row>
    <row r="20" spans="1:16">
      <c r="A20" s="21">
        <v>16</v>
      </c>
      <c r="B20" s="32" t="s">
        <v>197</v>
      </c>
      <c r="C20" s="54">
        <v>621500301000105</v>
      </c>
      <c r="D20" s="22" t="s">
        <v>198</v>
      </c>
      <c r="E20" s="23"/>
      <c r="F20" s="24"/>
      <c r="G20" s="24"/>
      <c r="H20" s="24"/>
      <c r="J20" s="24"/>
      <c r="K20" s="24"/>
      <c r="L20" s="24"/>
      <c r="M20" s="24"/>
      <c r="N20" s="23"/>
      <c r="O20" s="37">
        <v>1</v>
      </c>
      <c r="P20" s="23"/>
    </row>
    <row r="21" spans="1:16">
      <c r="A21" s="21">
        <v>17</v>
      </c>
      <c r="B21" s="22" t="s">
        <v>197</v>
      </c>
      <c r="C21" s="54">
        <v>5415003010566</v>
      </c>
      <c r="D21" s="22" t="s">
        <v>199</v>
      </c>
      <c r="E21" s="24"/>
      <c r="F21" s="27">
        <v>1</v>
      </c>
      <c r="G21" s="24"/>
      <c r="H21" s="24"/>
      <c r="K21" s="7">
        <v>1</v>
      </c>
      <c r="L21" s="23"/>
      <c r="M21" s="24"/>
      <c r="N21" s="28"/>
      <c r="O21" s="37">
        <v>1</v>
      </c>
    </row>
    <row r="22" spans="1:16">
      <c r="A22" s="21">
        <v>18</v>
      </c>
      <c r="B22" s="22" t="s">
        <v>197</v>
      </c>
      <c r="C22" s="54">
        <v>5415003010585</v>
      </c>
      <c r="D22" s="22" t="s">
        <v>200</v>
      </c>
      <c r="E22" s="23"/>
      <c r="F22" s="27">
        <v>1</v>
      </c>
      <c r="G22" s="24"/>
      <c r="I22" s="24"/>
      <c r="J22" s="24"/>
      <c r="K22" s="7">
        <v>1</v>
      </c>
      <c r="M22" s="24"/>
      <c r="N22" s="23"/>
      <c r="O22" s="37">
        <v>1</v>
      </c>
    </row>
    <row r="23" spans="1:16">
      <c r="A23" s="21">
        <v>19</v>
      </c>
      <c r="B23" s="22" t="s">
        <v>197</v>
      </c>
      <c r="C23" s="54">
        <v>5415003010572</v>
      </c>
      <c r="D23" s="22" t="s">
        <v>201</v>
      </c>
      <c r="E23" s="24"/>
      <c r="F23" s="27">
        <v>1</v>
      </c>
      <c r="G23" s="24"/>
      <c r="H23" s="24"/>
      <c r="K23" s="7">
        <v>1</v>
      </c>
      <c r="L23" s="23"/>
      <c r="M23" s="24"/>
      <c r="N23" s="23"/>
      <c r="O23" s="37">
        <v>1</v>
      </c>
    </row>
    <row r="24" spans="1:16">
      <c r="A24" s="21">
        <v>20</v>
      </c>
      <c r="B24" s="22" t="s">
        <v>197</v>
      </c>
      <c r="C24" s="54">
        <v>591500301000005</v>
      </c>
      <c r="D24" s="22" t="s">
        <v>202</v>
      </c>
      <c r="E24" s="23"/>
      <c r="F24" s="27">
        <v>1</v>
      </c>
      <c r="G24" s="24"/>
      <c r="H24" s="24"/>
      <c r="I24" s="24"/>
      <c r="J24" s="24"/>
      <c r="K24" s="7">
        <v>1</v>
      </c>
      <c r="M24" s="24"/>
      <c r="N24" s="23"/>
      <c r="O24" s="37">
        <v>1</v>
      </c>
    </row>
    <row r="25" spans="1:16">
      <c r="A25" s="21">
        <v>21</v>
      </c>
      <c r="B25" s="22" t="s">
        <v>197</v>
      </c>
      <c r="C25" s="54">
        <v>571500301000377</v>
      </c>
      <c r="D25" s="22" t="s">
        <v>203</v>
      </c>
      <c r="E25" s="23"/>
      <c r="F25" s="27">
        <v>1</v>
      </c>
      <c r="G25" s="24"/>
      <c r="H25" s="24"/>
      <c r="I25" s="24"/>
      <c r="K25" s="7">
        <v>1</v>
      </c>
      <c r="L25" s="23"/>
      <c r="M25" s="24"/>
      <c r="N25" s="23"/>
      <c r="O25" s="37">
        <v>1</v>
      </c>
    </row>
    <row r="26" spans="1:16">
      <c r="A26" s="21">
        <v>22</v>
      </c>
      <c r="B26" s="22" t="s">
        <v>204</v>
      </c>
      <c r="C26" s="54">
        <v>571500301000381</v>
      </c>
      <c r="D26" s="22" t="s">
        <v>199</v>
      </c>
      <c r="E26" s="23"/>
      <c r="F26" s="27">
        <v>1</v>
      </c>
      <c r="G26" s="24"/>
      <c r="I26" s="24"/>
      <c r="J26" s="24"/>
      <c r="K26" s="7">
        <v>1</v>
      </c>
      <c r="L26" s="23"/>
      <c r="M26" s="24"/>
      <c r="N26" s="23"/>
      <c r="O26" s="37">
        <v>1</v>
      </c>
    </row>
    <row r="27" spans="1:16">
      <c r="A27" s="21">
        <v>23</v>
      </c>
      <c r="B27" s="22" t="s">
        <v>204</v>
      </c>
      <c r="C27" s="54">
        <v>571500301000380</v>
      </c>
      <c r="D27" s="22" t="s">
        <v>200</v>
      </c>
      <c r="E27" s="23"/>
      <c r="F27" s="27">
        <v>1</v>
      </c>
      <c r="G27" s="24"/>
      <c r="H27" s="24"/>
      <c r="I27" s="24"/>
      <c r="K27" s="7">
        <v>1</v>
      </c>
      <c r="L27" s="24"/>
      <c r="M27" s="23"/>
      <c r="N27" s="28"/>
      <c r="O27" s="37">
        <v>1</v>
      </c>
    </row>
    <row r="28" spans="1:16">
      <c r="A28" s="21">
        <v>24</v>
      </c>
      <c r="B28" s="22" t="s">
        <v>204</v>
      </c>
      <c r="C28" s="54">
        <v>571500301000378</v>
      </c>
      <c r="D28" s="22" t="s">
        <v>201</v>
      </c>
      <c r="E28" s="24"/>
      <c r="F28" s="27">
        <v>1</v>
      </c>
      <c r="G28" s="24"/>
      <c r="I28" s="24"/>
      <c r="K28" s="7">
        <v>1</v>
      </c>
      <c r="L28" s="24"/>
      <c r="M28" s="23"/>
      <c r="N28" s="28"/>
      <c r="O28" s="37">
        <v>1</v>
      </c>
    </row>
    <row r="29" spans="1:16">
      <c r="A29" s="21">
        <v>25</v>
      </c>
      <c r="B29" s="22" t="s">
        <v>204</v>
      </c>
      <c r="C29" s="54">
        <v>591500301000003</v>
      </c>
      <c r="D29" s="22" t="s">
        <v>202</v>
      </c>
      <c r="E29" s="23"/>
      <c r="F29" s="27">
        <v>1</v>
      </c>
      <c r="G29" s="24"/>
      <c r="J29" s="24"/>
      <c r="K29" s="7">
        <v>1</v>
      </c>
      <c r="L29" s="24"/>
      <c r="M29" s="24"/>
      <c r="N29" s="28"/>
      <c r="O29" s="37">
        <v>1</v>
      </c>
    </row>
    <row r="30" spans="1:16">
      <c r="A30" s="21">
        <v>26</v>
      </c>
      <c r="B30" s="22" t="s">
        <v>204</v>
      </c>
      <c r="C30" s="54">
        <v>571500301000373</v>
      </c>
      <c r="D30" s="22" t="s">
        <v>205</v>
      </c>
      <c r="E30" s="24"/>
      <c r="F30" s="23"/>
      <c r="G30" s="24"/>
      <c r="H30" s="24"/>
      <c r="I30" s="24"/>
      <c r="K30" s="24"/>
      <c r="L30" s="24"/>
      <c r="M30" s="23"/>
      <c r="N30" s="38">
        <v>1</v>
      </c>
      <c r="O30" s="23"/>
    </row>
    <row r="31" spans="1:16">
      <c r="A31" s="21">
        <v>27</v>
      </c>
      <c r="B31" s="22" t="s">
        <v>204</v>
      </c>
      <c r="C31" s="54">
        <v>591500301000008</v>
      </c>
      <c r="D31" s="22" t="s">
        <v>206</v>
      </c>
      <c r="E31" s="23"/>
      <c r="F31" s="24"/>
      <c r="G31" s="24"/>
      <c r="I31" s="24"/>
      <c r="K31" s="24"/>
      <c r="L31" s="24"/>
      <c r="M31" s="24"/>
      <c r="N31" s="38">
        <v>1</v>
      </c>
      <c r="O31" s="23"/>
    </row>
    <row r="32" spans="1:16">
      <c r="A32" s="21">
        <v>28</v>
      </c>
      <c r="B32" s="22" t="s">
        <v>204</v>
      </c>
      <c r="C32" s="56" t="s">
        <v>51</v>
      </c>
      <c r="D32" s="22" t="s">
        <v>207</v>
      </c>
      <c r="E32" s="23"/>
      <c r="F32" s="24"/>
      <c r="G32" s="24"/>
      <c r="I32" s="24"/>
      <c r="K32" s="24"/>
      <c r="L32" s="24"/>
      <c r="M32" s="24"/>
      <c r="N32" s="38">
        <v>1</v>
      </c>
      <c r="O32" s="23"/>
    </row>
    <row r="33" spans="1:16">
      <c r="A33" s="21">
        <v>29</v>
      </c>
      <c r="B33" s="22" t="s">
        <v>204</v>
      </c>
      <c r="C33" s="56" t="s">
        <v>51</v>
      </c>
      <c r="D33" s="22" t="s">
        <v>208</v>
      </c>
      <c r="E33" s="23"/>
      <c r="F33" s="24"/>
      <c r="G33" s="24"/>
      <c r="I33" s="24"/>
      <c r="K33" s="24"/>
      <c r="L33" s="24"/>
      <c r="M33" s="24"/>
      <c r="N33" s="38">
        <v>1</v>
      </c>
      <c r="O33" s="23"/>
    </row>
    <row r="34" spans="1:16">
      <c r="A34" s="21">
        <v>30</v>
      </c>
      <c r="B34" s="22" t="s">
        <v>204</v>
      </c>
      <c r="C34" s="54">
        <v>601500301000838</v>
      </c>
      <c r="D34" s="22" t="s">
        <v>209</v>
      </c>
      <c r="E34" s="23"/>
      <c r="F34" s="24"/>
      <c r="G34" s="24"/>
      <c r="I34" s="24"/>
      <c r="K34" s="24"/>
      <c r="L34" s="24"/>
      <c r="M34" s="24"/>
      <c r="N34" s="38">
        <v>1</v>
      </c>
      <c r="O34" s="23"/>
    </row>
    <row r="35" spans="1:16">
      <c r="A35" s="21">
        <v>31</v>
      </c>
      <c r="B35" s="22" t="s">
        <v>204</v>
      </c>
      <c r="C35" s="54">
        <v>621500301000099</v>
      </c>
      <c r="D35" s="39" t="s">
        <v>210</v>
      </c>
      <c r="E35" s="23"/>
      <c r="F35" s="24"/>
      <c r="G35" s="24"/>
      <c r="I35" s="24"/>
      <c r="K35" s="24"/>
      <c r="L35" s="24"/>
      <c r="M35" s="24"/>
      <c r="N35" s="38">
        <v>1</v>
      </c>
      <c r="O35" s="23"/>
    </row>
    <row r="36" spans="1:16">
      <c r="A36" s="21">
        <v>32</v>
      </c>
      <c r="B36" s="22" t="s">
        <v>204</v>
      </c>
      <c r="C36" s="54">
        <v>561500301000563</v>
      </c>
      <c r="D36" s="22" t="s">
        <v>211</v>
      </c>
      <c r="E36" s="23"/>
      <c r="F36" s="24"/>
      <c r="G36" s="24"/>
      <c r="H36" s="24"/>
      <c r="J36" s="24"/>
      <c r="L36" s="24"/>
      <c r="M36" s="24"/>
      <c r="N36" s="38">
        <v>1</v>
      </c>
      <c r="O36" s="23"/>
    </row>
    <row r="37" spans="1:16">
      <c r="C37" s="57"/>
      <c r="H37" s="23"/>
    </row>
    <row r="38" spans="1:16">
      <c r="H38" s="23"/>
    </row>
    <row r="39" spans="1:16">
      <c r="A39" s="42" t="s">
        <v>12</v>
      </c>
      <c r="B39" s="40" t="s">
        <v>13</v>
      </c>
      <c r="C39" s="41"/>
      <c r="D39" s="41"/>
      <c r="E39" s="41"/>
      <c r="F39" s="48">
        <f>SUM(G20:G36)</f>
        <v>0</v>
      </c>
      <c r="G39" s="41"/>
      <c r="H39" s="41"/>
      <c r="I39" s="41"/>
      <c r="J39" s="41"/>
      <c r="K39" s="41"/>
      <c r="L39" s="41"/>
      <c r="M39" s="41"/>
      <c r="N39" s="41"/>
      <c r="O39" s="6" t="s">
        <v>14</v>
      </c>
      <c r="P39" s="21" t="s">
        <v>212</v>
      </c>
    </row>
    <row r="40" spans="1:16" ht="15.75" customHeight="1">
      <c r="A40" s="41"/>
      <c r="B40" s="47" t="s">
        <v>15</v>
      </c>
      <c r="C40" s="41"/>
      <c r="D40" s="41"/>
      <c r="E40" s="41"/>
      <c r="F40" s="49">
        <f>SUM(H5,G6,G7,G8,G9,I11,I12,I13,M14,M15,M16,F21,F22,F23,F24,F25,F26,F27,F28,F29,K21,K22,K23,K24,K25,K26,K27,K28,K29)</f>
        <v>29</v>
      </c>
      <c r="G40" s="41"/>
      <c r="H40" s="41"/>
      <c r="I40" s="41"/>
      <c r="J40" s="41"/>
      <c r="K40" s="41"/>
      <c r="L40" s="41"/>
      <c r="M40" s="41"/>
      <c r="N40" s="41"/>
      <c r="O40" s="10" t="s">
        <v>14</v>
      </c>
    </row>
    <row r="41" spans="1:16" ht="15.75" customHeight="1">
      <c r="A41" s="41"/>
      <c r="B41" s="43" t="s">
        <v>16</v>
      </c>
      <c r="C41" s="41"/>
      <c r="D41" s="41"/>
      <c r="E41" s="41"/>
      <c r="F41" s="51">
        <v>0</v>
      </c>
      <c r="G41" s="41"/>
      <c r="H41" s="41"/>
      <c r="I41" s="41"/>
      <c r="J41" s="41"/>
      <c r="K41" s="41"/>
      <c r="L41" s="41"/>
      <c r="M41" s="41"/>
      <c r="N41" s="41"/>
      <c r="O41" s="13" t="s">
        <v>14</v>
      </c>
    </row>
    <row r="42" spans="1:16">
      <c r="A42" s="41"/>
      <c r="B42" s="14" t="s">
        <v>17</v>
      </c>
      <c r="C42" s="15"/>
      <c r="D42" s="15"/>
      <c r="E42" s="15"/>
      <c r="F42" s="52">
        <v>0</v>
      </c>
      <c r="G42" s="41"/>
      <c r="H42" s="41"/>
      <c r="I42" s="41"/>
      <c r="J42" s="41"/>
      <c r="K42" s="41"/>
      <c r="L42" s="41"/>
      <c r="M42" s="41"/>
      <c r="N42" s="41"/>
      <c r="O42" s="16" t="s">
        <v>14</v>
      </c>
    </row>
    <row r="51" spans="2:2" ht="12.75">
      <c r="B51" s="33"/>
    </row>
    <row r="57" spans="2:2" ht="12.75">
      <c r="B57" s="33"/>
    </row>
    <row r="61" spans="2:2" ht="12.75">
      <c r="B61" s="33"/>
    </row>
  </sheetData>
  <mergeCells count="13">
    <mergeCell ref="A3:D3"/>
    <mergeCell ref="A2:D2"/>
    <mergeCell ref="E3:O3"/>
    <mergeCell ref="E2:O2"/>
    <mergeCell ref="A1:O1"/>
    <mergeCell ref="A39:A42"/>
    <mergeCell ref="B41:E41"/>
    <mergeCell ref="B39:E39"/>
    <mergeCell ref="B40:E40"/>
    <mergeCell ref="F41:N41"/>
    <mergeCell ref="F42:N42"/>
    <mergeCell ref="F39:N39"/>
    <mergeCell ref="F40:N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รวบรวมสรุปทั้งหมด</vt:lpstr>
      <vt:lpstr>สำนักงานผู้อำนวยการ</vt:lpstr>
      <vt:lpstr>พัฒนาทรัพยากรฯ</vt:lpstr>
      <vt:lpstr>วิเคราะห์ฯ</vt:lpstr>
      <vt:lpstr>โสตทัศนศึกษา</vt:lpstr>
      <vt:lpstr>บริการฯ</vt:lpstr>
      <vt:lpstr>เอกสารฯ</vt:lpstr>
      <vt:lpstr>เทคโนฯ</vt:lpstr>
      <vt:lpstr>เครื่องให้บริการ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2022-06-28T04:05:49Z</dcterms:created>
  <dcterms:modified xsi:type="dcterms:W3CDTF">2022-06-28T04:06:23Z</dcterms:modified>
</cp:coreProperties>
</file>